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showInkAnnotation="0" codeName="ThisWorkbook"/>
  <mc:AlternateContent xmlns:mc="http://schemas.openxmlformats.org/markup-compatibility/2006">
    <mc:Choice Requires="x15">
      <x15ac:absPath xmlns:x15ac="http://schemas.microsoft.com/office/spreadsheetml/2010/11/ac" url="C:\Users\JM7\Desktop\２４１ｓｔ記録会\241st EntryFile\"/>
    </mc:Choice>
  </mc:AlternateContent>
  <xr:revisionPtr revIDLastSave="0" documentId="8_{D57293FF-AE0D-4821-83E5-EC4865F840F0}" xr6:coauthVersionLast="47" xr6:coauthVersionMax="47" xr10:uidLastSave="{00000000-0000-0000-0000-000000000000}"/>
  <workbookProtection workbookAlgorithmName="SHA-512" workbookHashValue="7WDY2+S5RWV5WnwwjlR1a89U99k4/3l8YyjYUMRlXJtTMmkHBx3G0nqzmX0B8diXzjmN9GEQ4u55TUNo1BtfoQ==" workbookSaltValue="2fTMyCuRUTj3Y688hqacCA==" workbookSpinCount="100000" lockStructure="1"/>
  <bookViews>
    <workbookView xWindow="6917" yWindow="233" windowWidth="24205" windowHeight="17197" tabRatio="745" xr2:uid="{00000000-000D-0000-FFFF-FFFF00000000}"/>
  </bookViews>
  <sheets>
    <sheet name="入力注意事項" sheetId="3" r:id="rId1"/>
    <sheet name="競技者データ入力シート" sheetId="1" r:id="rId2"/>
    <sheet name="大会申込一覧表(印刷して提出)" sheetId="2" r:id="rId3"/>
    <sheet name="NANS Data" sheetId="4" state="hidden" r:id="rId4"/>
    <sheet name="データ" sheetId="6" state="hidden" r:id="rId5"/>
  </sheets>
  <definedNames>
    <definedName name="_xlnm._FilterDatabase" localSheetId="4" hidden="1">データ!$AE$1:$AF$46</definedName>
    <definedName name="Af" localSheetId="1">データ!$E$12:$E$14</definedName>
    <definedName name="Am" localSheetId="1">データ!$B$12:$B$15</definedName>
    <definedName name="Bf" localSheetId="1">データ!$E$12:$E$14</definedName>
    <definedName name="Bm" localSheetId="1">データ!$B$12:$B$15</definedName>
    <definedName name="Cf" localSheetId="1">データ!$E$16:$E$19</definedName>
    <definedName name="Cm" localSheetId="1">データ!$B$16:$B$19</definedName>
    <definedName name="_xlnm.Print_Area" localSheetId="1">競技者データ入力シート!$B$2:$S$57</definedName>
    <definedName name="_xlnm.Print_Area" localSheetId="2">'大会申込一覧表(印刷して提出)'!$A$1:$T$66</definedName>
    <definedName name="_xlnm.Print_Area" localSheetId="0">入力注意事項!$W$6:$AF$27</definedName>
    <definedName name="_xlnm.Print_Titles" localSheetId="1">競技者データ入力シート!$4:$7</definedName>
    <definedName name="_xlnm.Print_Titles" localSheetId="2">'大会申込一覧表(印刷して提出)'!$2:$16</definedName>
    <definedName name="RN" localSheetId="1">データ!$Y$2:$Y$9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 i="1" l="1"/>
  <c r="BB9" i="1"/>
  <c r="BD9" i="1" s="1"/>
  <c r="BC9" i="1"/>
  <c r="BF9" i="1"/>
  <c r="BL9" i="1"/>
  <c r="BM9" i="1"/>
  <c r="BN9" i="1" s="1"/>
  <c r="BP9" i="1"/>
  <c r="BQ9" i="1"/>
  <c r="BB10" i="1"/>
  <c r="BG10" i="1" s="1"/>
  <c r="BC10" i="1"/>
  <c r="BF10" i="1"/>
  <c r="BL10" i="1"/>
  <c r="BN10" i="1" s="1"/>
  <c r="BM10" i="1"/>
  <c r="BP10" i="1"/>
  <c r="BQ10" i="1"/>
  <c r="BB11" i="1"/>
  <c r="BD11" i="1" s="1"/>
  <c r="BC11" i="1"/>
  <c r="BF11" i="1"/>
  <c r="BL11" i="1"/>
  <c r="BN11" i="1" s="1"/>
  <c r="BM11" i="1"/>
  <c r="BP11" i="1"/>
  <c r="BO11" i="1" s="1"/>
  <c r="BQ11" i="1"/>
  <c r="BB12" i="1"/>
  <c r="BC12" i="1"/>
  <c r="BF12" i="1"/>
  <c r="BG12" i="1" s="1"/>
  <c r="BL12" i="1"/>
  <c r="BN12" i="1" s="1"/>
  <c r="BM12" i="1"/>
  <c r="BP12" i="1"/>
  <c r="BQ12" i="1"/>
  <c r="BB13" i="1"/>
  <c r="BC13" i="1"/>
  <c r="BF13" i="1"/>
  <c r="BL13" i="1"/>
  <c r="BN13" i="1" s="1"/>
  <c r="BM13" i="1"/>
  <c r="BP13" i="1"/>
  <c r="BQ13" i="1"/>
  <c r="BB14" i="1"/>
  <c r="BC14" i="1"/>
  <c r="BF14" i="1"/>
  <c r="BL14" i="1"/>
  <c r="BN14" i="1" s="1"/>
  <c r="BM14" i="1"/>
  <c r="BP14" i="1"/>
  <c r="BQ14" i="1"/>
  <c r="BB15" i="1"/>
  <c r="BC15" i="1"/>
  <c r="BF15" i="1"/>
  <c r="BG15" i="1" s="1"/>
  <c r="BL15" i="1"/>
  <c r="BN15" i="1" s="1"/>
  <c r="BM15" i="1"/>
  <c r="BP15" i="1"/>
  <c r="BQ15" i="1"/>
  <c r="BB16" i="1"/>
  <c r="BC16" i="1"/>
  <c r="BD16" i="1" s="1"/>
  <c r="BF16" i="1"/>
  <c r="BL16" i="1"/>
  <c r="BN16" i="1" s="1"/>
  <c r="BM16" i="1"/>
  <c r="BP16" i="1"/>
  <c r="BQ16" i="1"/>
  <c r="BB17" i="1"/>
  <c r="BC17" i="1"/>
  <c r="BF17" i="1"/>
  <c r="BL17" i="1"/>
  <c r="BM17" i="1"/>
  <c r="BN17" i="1"/>
  <c r="BP17" i="1"/>
  <c r="BQ17" i="1"/>
  <c r="BB18" i="1"/>
  <c r="BC18" i="1"/>
  <c r="BD18" i="1" s="1"/>
  <c r="BF18" i="1"/>
  <c r="BG18" i="1"/>
  <c r="BL18" i="1"/>
  <c r="BN18" i="1" s="1"/>
  <c r="BM18" i="1"/>
  <c r="BP18" i="1"/>
  <c r="BQ18" i="1"/>
  <c r="BB19" i="1"/>
  <c r="BC19" i="1"/>
  <c r="BD19" i="1" s="1"/>
  <c r="BF19" i="1"/>
  <c r="BG19" i="1" s="1"/>
  <c r="BL19" i="1"/>
  <c r="BM19" i="1"/>
  <c r="BN19" i="1"/>
  <c r="BP19" i="1"/>
  <c r="BO19" i="1" s="1"/>
  <c r="BQ19" i="1"/>
  <c r="BB20" i="1"/>
  <c r="BD20" i="1" s="1"/>
  <c r="BC20" i="1"/>
  <c r="BF20" i="1"/>
  <c r="BL20" i="1"/>
  <c r="BM20" i="1"/>
  <c r="BN20" i="1" s="1"/>
  <c r="BP20" i="1"/>
  <c r="BQ20" i="1"/>
  <c r="BB21" i="1"/>
  <c r="BC21" i="1"/>
  <c r="BD21" i="1" s="1"/>
  <c r="BF21" i="1"/>
  <c r="BG21" i="1" s="1"/>
  <c r="BL21" i="1"/>
  <c r="BN21" i="1" s="1"/>
  <c r="BM21" i="1"/>
  <c r="BP21" i="1"/>
  <c r="BQ21" i="1"/>
  <c r="BB22" i="1"/>
  <c r="BC22" i="1"/>
  <c r="BF22" i="1"/>
  <c r="BL22" i="1"/>
  <c r="BO22" i="1" s="1"/>
  <c r="BM22" i="1"/>
  <c r="BN22" i="1"/>
  <c r="BP22" i="1"/>
  <c r="BQ22" i="1"/>
  <c r="BB23" i="1"/>
  <c r="BD23" i="1" s="1"/>
  <c r="BC23" i="1"/>
  <c r="BF23" i="1"/>
  <c r="BL23" i="1"/>
  <c r="BN23" i="1" s="1"/>
  <c r="BM23" i="1"/>
  <c r="BP23" i="1"/>
  <c r="BQ23" i="1"/>
  <c r="BB24" i="1"/>
  <c r="BD24" i="1" s="1"/>
  <c r="BC24" i="1"/>
  <c r="BF24" i="1"/>
  <c r="BL24" i="1"/>
  <c r="BN24" i="1" s="1"/>
  <c r="BM24" i="1"/>
  <c r="BP24" i="1"/>
  <c r="BQ24" i="1"/>
  <c r="BB25" i="1"/>
  <c r="BC25" i="1"/>
  <c r="BD25" i="1" s="1"/>
  <c r="BF25" i="1"/>
  <c r="BG25" i="1" s="1"/>
  <c r="BL25" i="1"/>
  <c r="BM25" i="1"/>
  <c r="BN25" i="1"/>
  <c r="BP25" i="1"/>
  <c r="BO25" i="1" s="1"/>
  <c r="BQ25" i="1"/>
  <c r="BB26" i="1"/>
  <c r="BC26" i="1"/>
  <c r="BF26" i="1"/>
  <c r="BG26" i="1"/>
  <c r="BL26" i="1"/>
  <c r="BM26" i="1"/>
  <c r="BN26" i="1"/>
  <c r="BP26" i="1"/>
  <c r="BO26" i="1" s="1"/>
  <c r="BQ26" i="1"/>
  <c r="BB27" i="1"/>
  <c r="BD27" i="1" s="1"/>
  <c r="BC27" i="1"/>
  <c r="BF27" i="1"/>
  <c r="BL27" i="1"/>
  <c r="BN27" i="1" s="1"/>
  <c r="BM27" i="1"/>
  <c r="BP27" i="1"/>
  <c r="BO27" i="1" s="1"/>
  <c r="BQ27" i="1"/>
  <c r="BB28" i="1"/>
  <c r="BC28" i="1"/>
  <c r="BF28" i="1"/>
  <c r="BG28" i="1"/>
  <c r="BL28" i="1"/>
  <c r="BN28" i="1" s="1"/>
  <c r="BM28" i="1"/>
  <c r="BP28" i="1"/>
  <c r="BQ28" i="1"/>
  <c r="BB29" i="1"/>
  <c r="BG29" i="1" s="1"/>
  <c r="BC29" i="1"/>
  <c r="BF29" i="1"/>
  <c r="BL29" i="1"/>
  <c r="BN29" i="1" s="1"/>
  <c r="BM29" i="1"/>
  <c r="BP29" i="1"/>
  <c r="BQ29" i="1"/>
  <c r="BB30" i="1"/>
  <c r="BC30" i="1"/>
  <c r="BF30" i="1"/>
  <c r="BL30" i="1"/>
  <c r="BN30" i="1" s="1"/>
  <c r="BM30" i="1"/>
  <c r="BP30" i="1"/>
  <c r="BQ30" i="1"/>
  <c r="BB31" i="1"/>
  <c r="BD31" i="1" s="1"/>
  <c r="BC31" i="1"/>
  <c r="BF31" i="1"/>
  <c r="BL31" i="1"/>
  <c r="BN31" i="1" s="1"/>
  <c r="BM31" i="1"/>
  <c r="BP31" i="1"/>
  <c r="BQ31" i="1"/>
  <c r="BB32" i="1"/>
  <c r="BC32" i="1"/>
  <c r="BD32" i="1" s="1"/>
  <c r="BF32" i="1"/>
  <c r="BL32" i="1"/>
  <c r="BN32" i="1" s="1"/>
  <c r="BM32" i="1"/>
  <c r="BP32" i="1"/>
  <c r="BQ32" i="1"/>
  <c r="BB33" i="1"/>
  <c r="BC33" i="1"/>
  <c r="BF33" i="1"/>
  <c r="BL33" i="1"/>
  <c r="BM33" i="1"/>
  <c r="BN33" i="1"/>
  <c r="BP33" i="1"/>
  <c r="BQ33" i="1"/>
  <c r="BB34" i="1"/>
  <c r="BC34" i="1"/>
  <c r="BD34" i="1" s="1"/>
  <c r="BF34" i="1"/>
  <c r="BG34" i="1"/>
  <c r="BL34" i="1"/>
  <c r="BN34" i="1" s="1"/>
  <c r="BM34" i="1"/>
  <c r="BP34" i="1"/>
  <c r="BO34" i="1" s="1"/>
  <c r="BQ34" i="1"/>
  <c r="BB35" i="1"/>
  <c r="BG35" i="1" s="1"/>
  <c r="BC35" i="1"/>
  <c r="BF35" i="1"/>
  <c r="BL35" i="1"/>
  <c r="BM35" i="1"/>
  <c r="BN35" i="1"/>
  <c r="BP35" i="1"/>
  <c r="BO35" i="1" s="1"/>
  <c r="BQ35" i="1"/>
  <c r="BB36" i="1"/>
  <c r="BD36" i="1" s="1"/>
  <c r="BC36" i="1"/>
  <c r="BF36" i="1"/>
  <c r="BL36" i="1"/>
  <c r="BN36" i="1" s="1"/>
  <c r="BM36" i="1"/>
  <c r="BP36" i="1"/>
  <c r="BO36" i="1" s="1"/>
  <c r="BQ36" i="1"/>
  <c r="BB37" i="1"/>
  <c r="BD37" i="1" s="1"/>
  <c r="BC37" i="1"/>
  <c r="BF37" i="1"/>
  <c r="BL37" i="1"/>
  <c r="BN37" i="1" s="1"/>
  <c r="BM37" i="1"/>
  <c r="BP37" i="1"/>
  <c r="BO37" i="1" s="1"/>
  <c r="BQ37" i="1"/>
  <c r="BB38" i="1"/>
  <c r="BC38" i="1"/>
  <c r="BF38" i="1"/>
  <c r="BL38" i="1"/>
  <c r="BM38" i="1"/>
  <c r="BN38" i="1"/>
  <c r="BO38" i="1"/>
  <c r="BP38" i="1"/>
  <c r="BQ38" i="1"/>
  <c r="BB39" i="1"/>
  <c r="BD39" i="1" s="1"/>
  <c r="BC39" i="1"/>
  <c r="BF39" i="1"/>
  <c r="BL39" i="1"/>
  <c r="BM39" i="1"/>
  <c r="BN39" i="1"/>
  <c r="BO39" i="1"/>
  <c r="BP39" i="1"/>
  <c r="BQ39" i="1"/>
  <c r="BB40" i="1"/>
  <c r="BC40" i="1"/>
  <c r="BD40" i="1"/>
  <c r="BF40" i="1"/>
  <c r="BG40" i="1"/>
  <c r="BL40" i="1"/>
  <c r="BM40" i="1"/>
  <c r="BN40" i="1"/>
  <c r="BO40" i="1"/>
  <c r="BP40" i="1"/>
  <c r="BQ40" i="1"/>
  <c r="BB41" i="1"/>
  <c r="BC41" i="1"/>
  <c r="BD41" i="1"/>
  <c r="BF41" i="1"/>
  <c r="BG41" i="1"/>
  <c r="BL41" i="1"/>
  <c r="BM41" i="1"/>
  <c r="BN41" i="1"/>
  <c r="BP41" i="1"/>
  <c r="BO41" i="1" s="1"/>
  <c r="BQ41" i="1"/>
  <c r="BB42" i="1"/>
  <c r="BC42" i="1"/>
  <c r="BD42" i="1"/>
  <c r="BF42" i="1"/>
  <c r="BG42" i="1"/>
  <c r="BL42" i="1"/>
  <c r="BM42" i="1"/>
  <c r="BN42" i="1"/>
  <c r="BP42" i="1"/>
  <c r="BO42" i="1" s="1"/>
  <c r="BQ42" i="1"/>
  <c r="BB43" i="1"/>
  <c r="BD43" i="1" s="1"/>
  <c r="BC43" i="1"/>
  <c r="BF43" i="1"/>
  <c r="BL43" i="1"/>
  <c r="BM43" i="1"/>
  <c r="BN43" i="1"/>
  <c r="BP43" i="1"/>
  <c r="BO43" i="1" s="1"/>
  <c r="BQ43" i="1"/>
  <c r="BB44" i="1"/>
  <c r="BC44" i="1"/>
  <c r="BD44" i="1" s="1"/>
  <c r="BF44" i="1"/>
  <c r="BG44" i="1"/>
  <c r="BL44" i="1"/>
  <c r="BM44" i="1"/>
  <c r="BN44" i="1"/>
  <c r="BO44" i="1"/>
  <c r="BP44" i="1"/>
  <c r="BQ44" i="1"/>
  <c r="BB45" i="1"/>
  <c r="BG45" i="1" s="1"/>
  <c r="BC45" i="1"/>
  <c r="BF45" i="1"/>
  <c r="BL45" i="1"/>
  <c r="BM45" i="1"/>
  <c r="BN45" i="1"/>
  <c r="BP45" i="1"/>
  <c r="BO45" i="1" s="1"/>
  <c r="BQ45" i="1"/>
  <c r="BB46" i="1"/>
  <c r="BD46" i="1" s="1"/>
  <c r="BC46" i="1"/>
  <c r="BF46" i="1"/>
  <c r="BL46" i="1"/>
  <c r="BM46" i="1"/>
  <c r="BN46" i="1"/>
  <c r="BO46" i="1"/>
  <c r="BP46" i="1"/>
  <c r="BQ46" i="1"/>
  <c r="BB47" i="1"/>
  <c r="BC47" i="1"/>
  <c r="BD47" i="1"/>
  <c r="BF47" i="1"/>
  <c r="BG47" i="1"/>
  <c r="BL47" i="1"/>
  <c r="BM47" i="1"/>
  <c r="BN47" i="1"/>
  <c r="BO47" i="1"/>
  <c r="BP47" i="1"/>
  <c r="BQ47" i="1"/>
  <c r="BB48" i="1"/>
  <c r="BG48" i="1" s="1"/>
  <c r="BC48" i="1"/>
  <c r="BD48" i="1"/>
  <c r="BF48" i="1"/>
  <c r="BL48" i="1"/>
  <c r="BM48" i="1"/>
  <c r="BN48" i="1"/>
  <c r="BP48" i="1"/>
  <c r="BO48" i="1" s="1"/>
  <c r="BQ48" i="1"/>
  <c r="BB49" i="1"/>
  <c r="BD49" i="1" s="1"/>
  <c r="BC49" i="1"/>
  <c r="BF49" i="1"/>
  <c r="BL49" i="1"/>
  <c r="BM49" i="1"/>
  <c r="BN49" i="1"/>
  <c r="BP49" i="1"/>
  <c r="BO49" i="1" s="1"/>
  <c r="BQ49" i="1"/>
  <c r="BB50" i="1"/>
  <c r="BC50" i="1"/>
  <c r="BD50" i="1"/>
  <c r="BF50" i="1"/>
  <c r="BG50" i="1"/>
  <c r="BL50" i="1"/>
  <c r="BM50" i="1"/>
  <c r="BN50" i="1"/>
  <c r="BO50" i="1"/>
  <c r="BP50" i="1"/>
  <c r="BQ50" i="1"/>
  <c r="BB51" i="1"/>
  <c r="BD51" i="1" s="1"/>
  <c r="BC51" i="1"/>
  <c r="BF51" i="1"/>
  <c r="BG51" i="1"/>
  <c r="BL51" i="1"/>
  <c r="BM51" i="1"/>
  <c r="BN51" i="1"/>
  <c r="BP51" i="1"/>
  <c r="BO51" i="1" s="1"/>
  <c r="BQ51" i="1"/>
  <c r="BB52" i="1"/>
  <c r="BD52" i="1" s="1"/>
  <c r="BC52" i="1"/>
  <c r="BF52" i="1"/>
  <c r="BL52" i="1"/>
  <c r="BM52" i="1"/>
  <c r="BN52" i="1"/>
  <c r="BP52" i="1"/>
  <c r="BO52" i="1" s="1"/>
  <c r="BQ52" i="1"/>
  <c r="BB53" i="1"/>
  <c r="BC53" i="1"/>
  <c r="BD53" i="1"/>
  <c r="BF53" i="1"/>
  <c r="BG53" i="1" s="1"/>
  <c r="BL53" i="1"/>
  <c r="BM53" i="1"/>
  <c r="BN53" i="1"/>
  <c r="BP53" i="1"/>
  <c r="BO53" i="1" s="1"/>
  <c r="BQ53" i="1"/>
  <c r="BB54" i="1"/>
  <c r="BD54" i="1" s="1"/>
  <c r="BC54" i="1"/>
  <c r="BF54" i="1"/>
  <c r="BL54" i="1"/>
  <c r="BM54" i="1"/>
  <c r="BN54" i="1"/>
  <c r="BO54" i="1"/>
  <c r="BP54" i="1"/>
  <c r="BQ54" i="1"/>
  <c r="BB55" i="1"/>
  <c r="BD55" i="1" s="1"/>
  <c r="BC55" i="1"/>
  <c r="BF55" i="1"/>
  <c r="BL55" i="1"/>
  <c r="BM55" i="1"/>
  <c r="BN55" i="1"/>
  <c r="BO55" i="1"/>
  <c r="BP55" i="1"/>
  <c r="BQ55" i="1"/>
  <c r="BB56" i="1"/>
  <c r="BC56" i="1"/>
  <c r="BD56" i="1"/>
  <c r="BF56" i="1"/>
  <c r="BG56" i="1"/>
  <c r="BL56" i="1"/>
  <c r="BM56" i="1"/>
  <c r="BN56" i="1"/>
  <c r="BO56" i="1"/>
  <c r="BP56" i="1"/>
  <c r="BQ56" i="1"/>
  <c r="BB57" i="1"/>
  <c r="BC57" i="1"/>
  <c r="BD57" i="1"/>
  <c r="BF57" i="1"/>
  <c r="BG57" i="1"/>
  <c r="BL57" i="1"/>
  <c r="BM57" i="1"/>
  <c r="BN57" i="1"/>
  <c r="BP57" i="1"/>
  <c r="BO57" i="1" s="1"/>
  <c r="BQ57" i="1"/>
  <c r="BC76" i="1"/>
  <c r="BD76" i="1"/>
  <c r="BE76" i="1"/>
  <c r="R76" i="1"/>
  <c r="BO14" i="1" l="1"/>
  <c r="BG13" i="1"/>
  <c r="BO32" i="1"/>
  <c r="BD17" i="1"/>
  <c r="BD15" i="1"/>
  <c r="BO10" i="1"/>
  <c r="BO30" i="1"/>
  <c r="BO20" i="1"/>
  <c r="BO16" i="1"/>
  <c r="BD38" i="1"/>
  <c r="BD28" i="1"/>
  <c r="BD26" i="1"/>
  <c r="BG32" i="1"/>
  <c r="BD30" i="1"/>
  <c r="BD10" i="1"/>
  <c r="BG24" i="1"/>
  <c r="BD22" i="1"/>
  <c r="BD12" i="1"/>
  <c r="BO33" i="1"/>
  <c r="BO29" i="1"/>
  <c r="BG16" i="1"/>
  <c r="BD14" i="1"/>
  <c r="BO9" i="1"/>
  <c r="BD33" i="1"/>
  <c r="BG37" i="1"/>
  <c r="BO17" i="1"/>
  <c r="BO13" i="1"/>
  <c r="BG31" i="1"/>
  <c r="BD35" i="1"/>
  <c r="BG55" i="1"/>
  <c r="BD45" i="1"/>
  <c r="BG39" i="1"/>
  <c r="BD29" i="1"/>
  <c r="BG23" i="1"/>
  <c r="BD13" i="1"/>
  <c r="BG52" i="1"/>
  <c r="BG36" i="1"/>
  <c r="BO24" i="1"/>
  <c r="BG20" i="1"/>
  <c r="BG49" i="1"/>
  <c r="BG33" i="1"/>
  <c r="BO21" i="1"/>
  <c r="BG17" i="1"/>
  <c r="BG46" i="1"/>
  <c r="BG30" i="1"/>
  <c r="BO18" i="1"/>
  <c r="BG14" i="1"/>
  <c r="BG43" i="1"/>
  <c r="BO31" i="1"/>
  <c r="BG27" i="1"/>
  <c r="BO15" i="1"/>
  <c r="BG11" i="1"/>
  <c r="BO28" i="1"/>
  <c r="BO12" i="1"/>
  <c r="BG9" i="1"/>
  <c r="BG54" i="1"/>
  <c r="BG38" i="1"/>
  <c r="BG22" i="1"/>
  <c r="BO23" i="1"/>
  <c r="BG76" i="1"/>
  <c r="BC71" i="1"/>
  <c r="BD71" i="1"/>
  <c r="BE71" i="1"/>
  <c r="R71" i="1"/>
  <c r="Y18" i="3"/>
  <c r="AB18" i="3"/>
  <c r="X150" i="6"/>
  <c r="W150" i="6"/>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 r="P9" i="1"/>
  <c r="P8" i="1"/>
  <c r="CG2" i="4"/>
  <c r="BT2" i="4"/>
  <c r="CM2" i="4"/>
  <c r="CN2" i="4"/>
  <c r="CO2" i="4"/>
  <c r="CP2" i="4"/>
  <c r="CQ2" i="4"/>
  <c r="CR2" i="4"/>
  <c r="CS2" i="4"/>
  <c r="CT2" i="4"/>
  <c r="CL2" i="4"/>
  <c r="CK2" i="4"/>
  <c r="CJ2" i="4"/>
  <c r="CI2" i="4"/>
  <c r="BG71" i="1" l="1"/>
  <c r="AT50" i="4"/>
  <c r="AS50" i="4"/>
  <c r="AT49" i="4"/>
  <c r="AS49" i="4"/>
  <c r="AT48" i="4"/>
  <c r="AS48" i="4"/>
  <c r="AT47" i="4"/>
  <c r="AS47" i="4"/>
  <c r="AT46" i="4"/>
  <c r="AS46" i="4"/>
  <c r="AT45" i="4"/>
  <c r="AS45" i="4"/>
  <c r="AT44" i="4"/>
  <c r="AS44" i="4"/>
  <c r="AT43" i="4"/>
  <c r="AS43" i="4"/>
  <c r="AT42" i="4"/>
  <c r="AS42" i="4"/>
  <c r="AT41" i="4"/>
  <c r="AS41" i="4"/>
  <c r="AT40" i="4"/>
  <c r="AS40" i="4"/>
  <c r="AT39" i="4"/>
  <c r="AS39" i="4"/>
  <c r="AT38" i="4"/>
  <c r="AS38" i="4"/>
  <c r="AT37" i="4"/>
  <c r="AS37" i="4"/>
  <c r="AT36" i="4"/>
  <c r="AS36" i="4"/>
  <c r="AT35" i="4"/>
  <c r="AS35" i="4"/>
  <c r="AT34" i="4"/>
  <c r="AS34" i="4"/>
  <c r="AT33" i="4"/>
  <c r="AS33" i="4"/>
  <c r="AT32" i="4"/>
  <c r="AS32" i="4"/>
  <c r="AT31" i="4"/>
  <c r="AS31" i="4"/>
  <c r="AT30" i="4"/>
  <c r="AS30" i="4"/>
  <c r="AT29" i="4"/>
  <c r="AS29" i="4"/>
  <c r="AT28" i="4"/>
  <c r="AS28" i="4"/>
  <c r="AT27" i="4"/>
  <c r="AS27" i="4"/>
  <c r="AT26" i="4"/>
  <c r="AS26" i="4"/>
  <c r="AT25" i="4"/>
  <c r="AS25" i="4"/>
  <c r="AT24" i="4"/>
  <c r="AS24" i="4"/>
  <c r="AT23" i="4"/>
  <c r="AS23" i="4"/>
  <c r="AT22" i="4"/>
  <c r="AS22" i="4"/>
  <c r="AT21" i="4"/>
  <c r="AS21" i="4"/>
  <c r="AT20" i="4"/>
  <c r="AS20" i="4"/>
  <c r="AT19" i="4"/>
  <c r="AS19" i="4"/>
  <c r="AT18" i="4"/>
  <c r="AS18" i="4"/>
  <c r="AT17" i="4"/>
  <c r="AS17" i="4"/>
  <c r="AT16" i="4"/>
  <c r="AS16" i="4"/>
  <c r="AT15" i="4"/>
  <c r="AS15" i="4"/>
  <c r="AT14" i="4"/>
  <c r="AS14" i="4"/>
  <c r="AT13" i="4"/>
  <c r="AS13" i="4"/>
  <c r="AT12" i="4"/>
  <c r="AS12" i="4"/>
  <c r="AT11" i="4"/>
  <c r="AS11" i="4"/>
  <c r="AT10" i="4"/>
  <c r="AS10" i="4"/>
  <c r="AT9" i="4"/>
  <c r="AS9" i="4"/>
  <c r="AT8" i="4"/>
  <c r="AS8" i="4"/>
  <c r="AT7" i="4"/>
  <c r="AS7" i="4"/>
  <c r="AT6" i="4"/>
  <c r="AS6" i="4"/>
  <c r="AT5" i="4"/>
  <c r="AS5" i="4"/>
  <c r="AT4" i="4"/>
  <c r="AS4" i="4"/>
  <c r="AT3" i="4"/>
  <c r="AS3" i="4"/>
  <c r="AT2" i="4"/>
  <c r="AS2" i="4"/>
  <c r="AS51" i="4"/>
  <c r="AT51" i="4"/>
  <c r="AB16" i="3" l="1"/>
  <c r="AB17" i="3"/>
  <c r="AB15" i="3"/>
  <c r="Y17" i="3"/>
  <c r="Y16" i="3"/>
  <c r="Y15" i="3"/>
  <c r="BC79" i="1" l="1"/>
  <c r="BD79" i="1"/>
  <c r="BE79" i="1"/>
  <c r="BC80" i="1"/>
  <c r="BD80" i="1"/>
  <c r="BE80" i="1"/>
  <c r="BC83" i="1"/>
  <c r="BD83" i="1"/>
  <c r="BE83" i="1"/>
  <c r="BC84" i="1"/>
  <c r="BD84" i="1"/>
  <c r="BE84" i="1"/>
  <c r="BC85" i="1"/>
  <c r="BD85" i="1"/>
  <c r="BE85" i="1"/>
  <c r="BD78" i="1"/>
  <c r="BE78" i="1"/>
  <c r="BC78" i="1"/>
  <c r="BC69" i="1"/>
  <c r="BD69" i="1"/>
  <c r="BE69" i="1"/>
  <c r="BC70" i="1"/>
  <c r="BD70" i="1"/>
  <c r="BE70" i="1"/>
  <c r="BC73" i="1"/>
  <c r="BD73" i="1"/>
  <c r="BE73" i="1"/>
  <c r="BC74" i="1"/>
  <c r="BD74" i="1"/>
  <c r="BE74" i="1"/>
  <c r="BC75" i="1"/>
  <c r="BD75" i="1"/>
  <c r="BE75" i="1"/>
  <c r="BD68" i="1"/>
  <c r="BE68" i="1"/>
  <c r="BC68" i="1"/>
  <c r="W85" i="1"/>
  <c r="W84" i="1"/>
  <c r="W83" i="1"/>
  <c r="W80" i="1"/>
  <c r="W79" i="1"/>
  <c r="W78" i="1"/>
  <c r="R74" i="1"/>
  <c r="R75" i="1"/>
  <c r="R73" i="1"/>
  <c r="R69" i="1"/>
  <c r="R70" i="1"/>
  <c r="R68" i="1"/>
  <c r="Q2" i="1"/>
  <c r="BF8" i="1"/>
  <c r="BC8" i="1"/>
  <c r="BB8" i="1"/>
  <c r="BL8" i="1"/>
  <c r="BM8" i="1"/>
  <c r="C2" i="1"/>
  <c r="X6" i="3"/>
  <c r="BG84" i="1" l="1"/>
  <c r="BG85" i="1"/>
  <c r="BG78" i="1"/>
  <c r="BG74" i="1"/>
  <c r="BG70" i="1"/>
  <c r="BG75" i="1"/>
  <c r="BG73" i="1"/>
  <c r="BG83" i="1"/>
  <c r="BG68" i="1"/>
  <c r="BG80" i="1"/>
  <c r="BG69" i="1"/>
  <c r="BG79" i="1"/>
  <c r="BN8" i="1"/>
  <c r="DA2" i="4"/>
  <c r="BD8" i="1"/>
  <c r="BG8" i="1"/>
  <c r="BQ8" i="1"/>
  <c r="BP8" i="1"/>
  <c r="BO8" i="1" s="1"/>
  <c r="BP69" i="1" l="1"/>
  <c r="BP68" i="1"/>
  <c r="BP70" i="1"/>
  <c r="BP72" i="1"/>
  <c r="BP73" i="1"/>
  <c r="BP71" i="1"/>
  <c r="AB11" i="3"/>
  <c r="AB10" i="3"/>
  <c r="Y11" i="3"/>
  <c r="Y10" i="3"/>
  <c r="B3" i="4"/>
  <c r="F3" i="4"/>
  <c r="I3" i="4"/>
  <c r="J3" i="4"/>
  <c r="L3" i="4" s="1"/>
  <c r="K3" i="4"/>
  <c r="M3" i="4"/>
  <c r="O3" i="4"/>
  <c r="U3" i="4" s="1"/>
  <c r="P3" i="4"/>
  <c r="Q3" i="4"/>
  <c r="R3" i="4"/>
  <c r="S3" i="4"/>
  <c r="T3" i="4"/>
  <c r="V3" i="4"/>
  <c r="Z3" i="4"/>
  <c r="B4" i="4"/>
  <c r="F4" i="4"/>
  <c r="I4" i="4"/>
  <c r="J4" i="4"/>
  <c r="L4" i="4" s="1"/>
  <c r="K4" i="4"/>
  <c r="M4" i="4"/>
  <c r="O4" i="4"/>
  <c r="U4" i="4" s="1"/>
  <c r="P4" i="4"/>
  <c r="Q4" i="4"/>
  <c r="R4" i="4"/>
  <c r="S4" i="4"/>
  <c r="T4" i="4"/>
  <c r="V4" i="4"/>
  <c r="Z4" i="4"/>
  <c r="B5" i="4"/>
  <c r="F5" i="4"/>
  <c r="I5" i="4"/>
  <c r="J5" i="4"/>
  <c r="L5" i="4" s="1"/>
  <c r="K5" i="4"/>
  <c r="M5" i="4"/>
  <c r="O5" i="4"/>
  <c r="U5" i="4" s="1"/>
  <c r="P5" i="4"/>
  <c r="Q5" i="4"/>
  <c r="R5" i="4"/>
  <c r="S5" i="4"/>
  <c r="T5" i="4"/>
  <c r="V5" i="4"/>
  <c r="Z5" i="4"/>
  <c r="B6" i="4"/>
  <c r="F6" i="4"/>
  <c r="I6" i="4"/>
  <c r="J6" i="4"/>
  <c r="L6" i="4" s="1"/>
  <c r="K6" i="4"/>
  <c r="M6" i="4"/>
  <c r="O6" i="4"/>
  <c r="U6" i="4" s="1"/>
  <c r="P6" i="4"/>
  <c r="Q6" i="4"/>
  <c r="R6" i="4"/>
  <c r="S6" i="4"/>
  <c r="T6" i="4"/>
  <c r="V6" i="4"/>
  <c r="Z6" i="4"/>
  <c r="B7" i="4"/>
  <c r="F7" i="4"/>
  <c r="I7" i="4"/>
  <c r="J7" i="4"/>
  <c r="L7" i="4" s="1"/>
  <c r="K7" i="4"/>
  <c r="M7" i="4"/>
  <c r="O7" i="4"/>
  <c r="U7" i="4" s="1"/>
  <c r="P7" i="4"/>
  <c r="Q7" i="4"/>
  <c r="R7" i="4"/>
  <c r="S7" i="4"/>
  <c r="T7" i="4"/>
  <c r="V7" i="4"/>
  <c r="Z7" i="4"/>
  <c r="B8" i="4"/>
  <c r="F8" i="4"/>
  <c r="I8" i="4"/>
  <c r="J8" i="4"/>
  <c r="L8" i="4" s="1"/>
  <c r="K8" i="4"/>
  <c r="M8" i="4"/>
  <c r="O8" i="4"/>
  <c r="U8" i="4" s="1"/>
  <c r="P8" i="4"/>
  <c r="Q8" i="4"/>
  <c r="R8" i="4"/>
  <c r="S8" i="4"/>
  <c r="T8" i="4"/>
  <c r="V8" i="4"/>
  <c r="Z8" i="4"/>
  <c r="B9" i="4"/>
  <c r="F9" i="4"/>
  <c r="I9" i="4"/>
  <c r="J9" i="4"/>
  <c r="L9" i="4" s="1"/>
  <c r="K9" i="4"/>
  <c r="M9" i="4"/>
  <c r="O9" i="4"/>
  <c r="U9" i="4" s="1"/>
  <c r="P9" i="4"/>
  <c r="Q9" i="4"/>
  <c r="R9" i="4"/>
  <c r="S9" i="4"/>
  <c r="T9" i="4"/>
  <c r="V9" i="4"/>
  <c r="Z9" i="4"/>
  <c r="B10" i="4"/>
  <c r="F10" i="4"/>
  <c r="I10" i="4"/>
  <c r="J10" i="4"/>
  <c r="L10" i="4" s="1"/>
  <c r="K10" i="4"/>
  <c r="M10" i="4"/>
  <c r="O10" i="4"/>
  <c r="U10" i="4" s="1"/>
  <c r="P10" i="4"/>
  <c r="Q10" i="4"/>
  <c r="R10" i="4"/>
  <c r="S10" i="4"/>
  <c r="T10" i="4"/>
  <c r="V10" i="4"/>
  <c r="Z10" i="4"/>
  <c r="B11" i="4"/>
  <c r="F11" i="4"/>
  <c r="I11" i="4"/>
  <c r="J11" i="4"/>
  <c r="L11" i="4" s="1"/>
  <c r="K11" i="4"/>
  <c r="M11" i="4"/>
  <c r="O11" i="4"/>
  <c r="U11" i="4" s="1"/>
  <c r="P11" i="4"/>
  <c r="Q11" i="4"/>
  <c r="R11" i="4"/>
  <c r="S11" i="4"/>
  <c r="T11" i="4"/>
  <c r="V11" i="4"/>
  <c r="Z11" i="4"/>
  <c r="B12" i="4"/>
  <c r="F12" i="4"/>
  <c r="I12" i="4"/>
  <c r="J12" i="4"/>
  <c r="L12" i="4" s="1"/>
  <c r="K12" i="4"/>
  <c r="M12" i="4"/>
  <c r="O12" i="4"/>
  <c r="U12" i="4" s="1"/>
  <c r="P12" i="4"/>
  <c r="Q12" i="4"/>
  <c r="R12" i="4"/>
  <c r="S12" i="4"/>
  <c r="T12" i="4"/>
  <c r="V12" i="4"/>
  <c r="Z12" i="4"/>
  <c r="B13" i="4"/>
  <c r="F13" i="4"/>
  <c r="I13" i="4"/>
  <c r="J13" i="4"/>
  <c r="L13" i="4" s="1"/>
  <c r="K13" i="4"/>
  <c r="M13" i="4"/>
  <c r="O13" i="4"/>
  <c r="U13" i="4" s="1"/>
  <c r="P13" i="4"/>
  <c r="Q13" i="4"/>
  <c r="R13" i="4"/>
  <c r="S13" i="4"/>
  <c r="T13" i="4"/>
  <c r="V13" i="4"/>
  <c r="Z13" i="4"/>
  <c r="B14" i="4"/>
  <c r="F14" i="4"/>
  <c r="I14" i="4"/>
  <c r="J14" i="4"/>
  <c r="L14" i="4" s="1"/>
  <c r="K14" i="4"/>
  <c r="M14" i="4"/>
  <c r="O14" i="4"/>
  <c r="U14" i="4" s="1"/>
  <c r="P14" i="4"/>
  <c r="Q14" i="4"/>
  <c r="R14" i="4"/>
  <c r="S14" i="4"/>
  <c r="T14" i="4"/>
  <c r="V14" i="4"/>
  <c r="Z14" i="4"/>
  <c r="B15" i="4"/>
  <c r="F15" i="4"/>
  <c r="I15" i="4"/>
  <c r="J15" i="4"/>
  <c r="L15" i="4" s="1"/>
  <c r="K15" i="4"/>
  <c r="M15" i="4"/>
  <c r="O15" i="4"/>
  <c r="U15" i="4" s="1"/>
  <c r="P15" i="4"/>
  <c r="Q15" i="4"/>
  <c r="R15" i="4"/>
  <c r="S15" i="4"/>
  <c r="T15" i="4"/>
  <c r="V15" i="4"/>
  <c r="Z15" i="4"/>
  <c r="B16" i="4"/>
  <c r="F16" i="4"/>
  <c r="I16" i="4"/>
  <c r="J16" i="4"/>
  <c r="L16" i="4" s="1"/>
  <c r="K16" i="4"/>
  <c r="M16" i="4"/>
  <c r="O16" i="4"/>
  <c r="U16" i="4" s="1"/>
  <c r="P16" i="4"/>
  <c r="Q16" i="4"/>
  <c r="R16" i="4"/>
  <c r="S16" i="4"/>
  <c r="T16" i="4"/>
  <c r="V16" i="4"/>
  <c r="Z16" i="4"/>
  <c r="B17" i="4"/>
  <c r="F17" i="4"/>
  <c r="I17" i="4"/>
  <c r="J17" i="4"/>
  <c r="L17" i="4" s="1"/>
  <c r="K17" i="4"/>
  <c r="M17" i="4"/>
  <c r="O17" i="4"/>
  <c r="U17" i="4" s="1"/>
  <c r="P17" i="4"/>
  <c r="Q17" i="4"/>
  <c r="R17" i="4"/>
  <c r="S17" i="4"/>
  <c r="T17" i="4"/>
  <c r="V17" i="4"/>
  <c r="Z17" i="4"/>
  <c r="B18" i="4"/>
  <c r="F18" i="4"/>
  <c r="I18" i="4"/>
  <c r="J18" i="4"/>
  <c r="L18" i="4" s="1"/>
  <c r="K18" i="4"/>
  <c r="M18" i="4"/>
  <c r="O18" i="4"/>
  <c r="U18" i="4" s="1"/>
  <c r="P18" i="4"/>
  <c r="Q18" i="4"/>
  <c r="R18" i="4"/>
  <c r="S18" i="4"/>
  <c r="T18" i="4"/>
  <c r="V18" i="4"/>
  <c r="Z18" i="4"/>
  <c r="B19" i="4"/>
  <c r="F19" i="4"/>
  <c r="I19" i="4"/>
  <c r="J19" i="4"/>
  <c r="L19" i="4" s="1"/>
  <c r="K19" i="4"/>
  <c r="M19" i="4"/>
  <c r="O19" i="4"/>
  <c r="U19" i="4" s="1"/>
  <c r="P19" i="4"/>
  <c r="Q19" i="4"/>
  <c r="R19" i="4"/>
  <c r="S19" i="4"/>
  <c r="T19" i="4"/>
  <c r="V19" i="4"/>
  <c r="Z19" i="4"/>
  <c r="B20" i="4"/>
  <c r="F20" i="4"/>
  <c r="I20" i="4"/>
  <c r="J20" i="4"/>
  <c r="L20" i="4" s="1"/>
  <c r="K20" i="4"/>
  <c r="M20" i="4"/>
  <c r="O20" i="4"/>
  <c r="U20" i="4" s="1"/>
  <c r="P20" i="4"/>
  <c r="Q20" i="4"/>
  <c r="R20" i="4"/>
  <c r="S20" i="4"/>
  <c r="T20" i="4"/>
  <c r="V20" i="4"/>
  <c r="Z20" i="4"/>
  <c r="B21" i="4"/>
  <c r="F21" i="4"/>
  <c r="I21" i="4"/>
  <c r="J21" i="4"/>
  <c r="L21" i="4" s="1"/>
  <c r="K21" i="4"/>
  <c r="M21" i="4"/>
  <c r="O21" i="4"/>
  <c r="U21" i="4" s="1"/>
  <c r="P21" i="4"/>
  <c r="Q21" i="4"/>
  <c r="R21" i="4"/>
  <c r="S21" i="4"/>
  <c r="T21" i="4"/>
  <c r="V21" i="4"/>
  <c r="Z21" i="4"/>
  <c r="B22" i="4"/>
  <c r="F22" i="4"/>
  <c r="I22" i="4"/>
  <c r="J22" i="4"/>
  <c r="L22" i="4" s="1"/>
  <c r="K22" i="4"/>
  <c r="M22" i="4"/>
  <c r="O22" i="4"/>
  <c r="U22" i="4" s="1"/>
  <c r="P22" i="4"/>
  <c r="Q22" i="4"/>
  <c r="R22" i="4"/>
  <c r="S22" i="4"/>
  <c r="T22" i="4"/>
  <c r="V22" i="4"/>
  <c r="Z22" i="4"/>
  <c r="B23" i="4"/>
  <c r="F23" i="4"/>
  <c r="I23" i="4"/>
  <c r="J23" i="4"/>
  <c r="L23" i="4" s="1"/>
  <c r="K23" i="4"/>
  <c r="M23" i="4"/>
  <c r="O23" i="4"/>
  <c r="U23" i="4" s="1"/>
  <c r="P23" i="4"/>
  <c r="Q23" i="4"/>
  <c r="R23" i="4"/>
  <c r="S23" i="4"/>
  <c r="T23" i="4"/>
  <c r="V23" i="4"/>
  <c r="Z23" i="4"/>
  <c r="B24" i="4"/>
  <c r="F24" i="4"/>
  <c r="I24" i="4"/>
  <c r="J24" i="4"/>
  <c r="L24" i="4" s="1"/>
  <c r="K24" i="4"/>
  <c r="M24" i="4"/>
  <c r="O24" i="4"/>
  <c r="U24" i="4" s="1"/>
  <c r="P24" i="4"/>
  <c r="Q24" i="4"/>
  <c r="R24" i="4"/>
  <c r="S24" i="4"/>
  <c r="T24" i="4"/>
  <c r="V24" i="4"/>
  <c r="Z24" i="4"/>
  <c r="B25" i="4"/>
  <c r="F25" i="4"/>
  <c r="I25" i="4"/>
  <c r="J25" i="4"/>
  <c r="L25" i="4" s="1"/>
  <c r="K25" i="4"/>
  <c r="M25" i="4"/>
  <c r="O25" i="4"/>
  <c r="U25" i="4" s="1"/>
  <c r="P25" i="4"/>
  <c r="Q25" i="4"/>
  <c r="R25" i="4"/>
  <c r="S25" i="4"/>
  <c r="T25" i="4"/>
  <c r="V25" i="4"/>
  <c r="Z25" i="4"/>
  <c r="B26" i="4"/>
  <c r="F26" i="4"/>
  <c r="I26" i="4"/>
  <c r="J26" i="4"/>
  <c r="L26" i="4" s="1"/>
  <c r="K26" i="4"/>
  <c r="M26" i="4"/>
  <c r="O26" i="4"/>
  <c r="U26" i="4" s="1"/>
  <c r="P26" i="4"/>
  <c r="Q26" i="4"/>
  <c r="R26" i="4"/>
  <c r="S26" i="4"/>
  <c r="T26" i="4"/>
  <c r="V26" i="4"/>
  <c r="Z26" i="4"/>
  <c r="B27" i="4"/>
  <c r="F27" i="4"/>
  <c r="I27" i="4"/>
  <c r="J27" i="4"/>
  <c r="L27" i="4" s="1"/>
  <c r="K27" i="4"/>
  <c r="M27" i="4"/>
  <c r="O27" i="4"/>
  <c r="U27" i="4" s="1"/>
  <c r="P27" i="4"/>
  <c r="Q27" i="4"/>
  <c r="R27" i="4"/>
  <c r="S27" i="4"/>
  <c r="T27" i="4"/>
  <c r="V27" i="4"/>
  <c r="Z27" i="4"/>
  <c r="B28" i="4"/>
  <c r="F28" i="4"/>
  <c r="I28" i="4"/>
  <c r="J28" i="4"/>
  <c r="L28" i="4" s="1"/>
  <c r="K28" i="4"/>
  <c r="M28" i="4"/>
  <c r="O28" i="4"/>
  <c r="U28" i="4" s="1"/>
  <c r="P28" i="4"/>
  <c r="Q28" i="4"/>
  <c r="R28" i="4"/>
  <c r="S28" i="4"/>
  <c r="T28" i="4"/>
  <c r="V28" i="4"/>
  <c r="Z28" i="4"/>
  <c r="B29" i="4"/>
  <c r="F29" i="4"/>
  <c r="I29" i="4"/>
  <c r="J29" i="4"/>
  <c r="L29" i="4" s="1"/>
  <c r="K29" i="4"/>
  <c r="M29" i="4"/>
  <c r="O29" i="4"/>
  <c r="U29" i="4" s="1"/>
  <c r="P29" i="4"/>
  <c r="Q29" i="4"/>
  <c r="R29" i="4"/>
  <c r="S29" i="4"/>
  <c r="T29" i="4"/>
  <c r="V29" i="4"/>
  <c r="Z29" i="4"/>
  <c r="B30" i="4"/>
  <c r="F30" i="4"/>
  <c r="I30" i="4"/>
  <c r="J30" i="4"/>
  <c r="L30" i="4" s="1"/>
  <c r="K30" i="4"/>
  <c r="M30" i="4"/>
  <c r="O30" i="4"/>
  <c r="U30" i="4" s="1"/>
  <c r="P30" i="4"/>
  <c r="Q30" i="4"/>
  <c r="R30" i="4"/>
  <c r="S30" i="4"/>
  <c r="T30" i="4"/>
  <c r="V30" i="4"/>
  <c r="Z30" i="4"/>
  <c r="B31" i="4"/>
  <c r="F31" i="4"/>
  <c r="I31" i="4"/>
  <c r="J31" i="4"/>
  <c r="L31" i="4" s="1"/>
  <c r="K31" i="4"/>
  <c r="M31" i="4"/>
  <c r="O31" i="4"/>
  <c r="U31" i="4" s="1"/>
  <c r="P31" i="4"/>
  <c r="Q31" i="4"/>
  <c r="R31" i="4"/>
  <c r="S31" i="4"/>
  <c r="T31" i="4"/>
  <c r="V31" i="4"/>
  <c r="Z31" i="4"/>
  <c r="B32" i="4"/>
  <c r="F32" i="4"/>
  <c r="I32" i="4"/>
  <c r="J32" i="4"/>
  <c r="L32" i="4" s="1"/>
  <c r="K32" i="4"/>
  <c r="M32" i="4"/>
  <c r="O32" i="4"/>
  <c r="U32" i="4" s="1"/>
  <c r="P32" i="4"/>
  <c r="Q32" i="4"/>
  <c r="R32" i="4"/>
  <c r="S32" i="4"/>
  <c r="T32" i="4"/>
  <c r="V32" i="4"/>
  <c r="Z32" i="4"/>
  <c r="B33" i="4"/>
  <c r="F33" i="4"/>
  <c r="I33" i="4"/>
  <c r="J33" i="4"/>
  <c r="L33" i="4" s="1"/>
  <c r="K33" i="4"/>
  <c r="M33" i="4"/>
  <c r="O33" i="4"/>
  <c r="U33" i="4" s="1"/>
  <c r="P33" i="4"/>
  <c r="Q33" i="4"/>
  <c r="R33" i="4"/>
  <c r="S33" i="4"/>
  <c r="T33" i="4"/>
  <c r="V33" i="4"/>
  <c r="Z33" i="4"/>
  <c r="B34" i="4"/>
  <c r="F34" i="4"/>
  <c r="I34" i="4"/>
  <c r="J34" i="4"/>
  <c r="L34" i="4" s="1"/>
  <c r="K34" i="4"/>
  <c r="M34" i="4"/>
  <c r="O34" i="4"/>
  <c r="U34" i="4" s="1"/>
  <c r="P34" i="4"/>
  <c r="Q34" i="4"/>
  <c r="R34" i="4"/>
  <c r="S34" i="4"/>
  <c r="T34" i="4"/>
  <c r="V34" i="4"/>
  <c r="Z34" i="4"/>
  <c r="B35" i="4"/>
  <c r="F35" i="4"/>
  <c r="I35" i="4"/>
  <c r="J35" i="4"/>
  <c r="L35" i="4" s="1"/>
  <c r="K35" i="4"/>
  <c r="M35" i="4"/>
  <c r="O35" i="4"/>
  <c r="U35" i="4" s="1"/>
  <c r="P35" i="4"/>
  <c r="Q35" i="4"/>
  <c r="R35" i="4"/>
  <c r="S35" i="4"/>
  <c r="T35" i="4"/>
  <c r="V35" i="4"/>
  <c r="Z35" i="4"/>
  <c r="B36" i="4"/>
  <c r="F36" i="4"/>
  <c r="I36" i="4"/>
  <c r="J36" i="4"/>
  <c r="L36" i="4" s="1"/>
  <c r="K36" i="4"/>
  <c r="M36" i="4"/>
  <c r="O36" i="4"/>
  <c r="Y36" i="4" s="1"/>
  <c r="P36" i="4"/>
  <c r="Q36" i="4"/>
  <c r="R36" i="4"/>
  <c r="S36" i="4"/>
  <c r="T36" i="4"/>
  <c r="V36" i="4"/>
  <c r="Z36" i="4"/>
  <c r="B37" i="4"/>
  <c r="F37" i="4"/>
  <c r="I37" i="4"/>
  <c r="J37" i="4"/>
  <c r="L37" i="4" s="1"/>
  <c r="K37" i="4"/>
  <c r="M37" i="4"/>
  <c r="O37" i="4"/>
  <c r="U37" i="4" s="1"/>
  <c r="P37" i="4"/>
  <c r="Q37" i="4"/>
  <c r="R37" i="4"/>
  <c r="S37" i="4"/>
  <c r="T37" i="4"/>
  <c r="V37" i="4"/>
  <c r="Z37" i="4"/>
  <c r="B38" i="4"/>
  <c r="F38" i="4"/>
  <c r="I38" i="4"/>
  <c r="J38" i="4"/>
  <c r="L38" i="4" s="1"/>
  <c r="K38" i="4"/>
  <c r="M38" i="4"/>
  <c r="O38" i="4"/>
  <c r="U38" i="4" s="1"/>
  <c r="P38" i="4"/>
  <c r="Q38" i="4"/>
  <c r="R38" i="4"/>
  <c r="S38" i="4"/>
  <c r="T38" i="4"/>
  <c r="V38" i="4"/>
  <c r="Z38" i="4"/>
  <c r="B39" i="4"/>
  <c r="F39" i="4"/>
  <c r="I39" i="4"/>
  <c r="J39" i="4"/>
  <c r="L39" i="4" s="1"/>
  <c r="K39" i="4"/>
  <c r="M39" i="4"/>
  <c r="O39" i="4"/>
  <c r="U39" i="4" s="1"/>
  <c r="P39" i="4"/>
  <c r="Q39" i="4"/>
  <c r="R39" i="4"/>
  <c r="S39" i="4"/>
  <c r="T39" i="4"/>
  <c r="V39" i="4"/>
  <c r="Z39" i="4"/>
  <c r="B40" i="4"/>
  <c r="F40" i="4"/>
  <c r="I40" i="4"/>
  <c r="J40" i="4"/>
  <c r="L40" i="4" s="1"/>
  <c r="K40" i="4"/>
  <c r="M40" i="4"/>
  <c r="O40" i="4"/>
  <c r="U40" i="4" s="1"/>
  <c r="P40" i="4"/>
  <c r="Q40" i="4"/>
  <c r="R40" i="4"/>
  <c r="S40" i="4"/>
  <c r="T40" i="4"/>
  <c r="V40" i="4"/>
  <c r="Z40" i="4"/>
  <c r="B41" i="4"/>
  <c r="F41" i="4"/>
  <c r="I41" i="4"/>
  <c r="J41" i="4"/>
  <c r="L41" i="4" s="1"/>
  <c r="K41" i="4"/>
  <c r="M41" i="4"/>
  <c r="O41" i="4"/>
  <c r="U41" i="4" s="1"/>
  <c r="P41" i="4"/>
  <c r="Q41" i="4"/>
  <c r="R41" i="4"/>
  <c r="S41" i="4"/>
  <c r="T41" i="4"/>
  <c r="V41" i="4"/>
  <c r="Z41" i="4"/>
  <c r="B42" i="4"/>
  <c r="F42" i="4"/>
  <c r="I42" i="4"/>
  <c r="J42" i="4"/>
  <c r="L42" i="4" s="1"/>
  <c r="K42" i="4"/>
  <c r="M42" i="4"/>
  <c r="O42" i="4"/>
  <c r="U42" i="4" s="1"/>
  <c r="P42" i="4"/>
  <c r="Q42" i="4"/>
  <c r="R42" i="4"/>
  <c r="S42" i="4"/>
  <c r="T42" i="4"/>
  <c r="V42" i="4"/>
  <c r="Z42" i="4"/>
  <c r="B43" i="4"/>
  <c r="F43" i="4"/>
  <c r="I43" i="4"/>
  <c r="J43" i="4"/>
  <c r="L43" i="4" s="1"/>
  <c r="K43" i="4"/>
  <c r="M43" i="4"/>
  <c r="O43" i="4"/>
  <c r="U43" i="4" s="1"/>
  <c r="P43" i="4"/>
  <c r="Q43" i="4"/>
  <c r="R43" i="4"/>
  <c r="S43" i="4"/>
  <c r="T43" i="4"/>
  <c r="V43" i="4"/>
  <c r="Z43" i="4"/>
  <c r="B44" i="4"/>
  <c r="F44" i="4"/>
  <c r="I44" i="4"/>
  <c r="J44" i="4"/>
  <c r="L44" i="4" s="1"/>
  <c r="K44" i="4"/>
  <c r="M44" i="4"/>
  <c r="O44" i="4"/>
  <c r="U44" i="4" s="1"/>
  <c r="P44" i="4"/>
  <c r="Q44" i="4"/>
  <c r="R44" i="4"/>
  <c r="S44" i="4"/>
  <c r="T44" i="4"/>
  <c r="V44" i="4"/>
  <c r="Z44" i="4"/>
  <c r="B45" i="4"/>
  <c r="F45" i="4"/>
  <c r="I45" i="4"/>
  <c r="J45" i="4"/>
  <c r="L45" i="4" s="1"/>
  <c r="K45" i="4"/>
  <c r="M45" i="4"/>
  <c r="O45" i="4"/>
  <c r="U45" i="4" s="1"/>
  <c r="P45" i="4"/>
  <c r="Q45" i="4"/>
  <c r="R45" i="4"/>
  <c r="S45" i="4"/>
  <c r="T45" i="4"/>
  <c r="V45" i="4"/>
  <c r="Z45" i="4"/>
  <c r="B46" i="4"/>
  <c r="F46" i="4"/>
  <c r="I46" i="4"/>
  <c r="J46" i="4"/>
  <c r="L46" i="4" s="1"/>
  <c r="K46" i="4"/>
  <c r="M46" i="4"/>
  <c r="O46" i="4"/>
  <c r="U46" i="4" s="1"/>
  <c r="P46" i="4"/>
  <c r="Q46" i="4"/>
  <c r="R46" i="4"/>
  <c r="S46" i="4"/>
  <c r="T46" i="4"/>
  <c r="V46" i="4"/>
  <c r="Z46" i="4"/>
  <c r="B47" i="4"/>
  <c r="F47" i="4"/>
  <c r="I47" i="4"/>
  <c r="J47" i="4"/>
  <c r="L47" i="4" s="1"/>
  <c r="K47" i="4"/>
  <c r="M47" i="4"/>
  <c r="O47" i="4"/>
  <c r="U47" i="4" s="1"/>
  <c r="P47" i="4"/>
  <c r="Q47" i="4"/>
  <c r="R47" i="4"/>
  <c r="S47" i="4"/>
  <c r="T47" i="4"/>
  <c r="V47" i="4"/>
  <c r="Z47" i="4"/>
  <c r="B48" i="4"/>
  <c r="F48" i="4"/>
  <c r="I48" i="4"/>
  <c r="J48" i="4"/>
  <c r="L48" i="4" s="1"/>
  <c r="K48" i="4"/>
  <c r="M48" i="4"/>
  <c r="O48" i="4"/>
  <c r="U48" i="4" s="1"/>
  <c r="P48" i="4"/>
  <c r="Q48" i="4"/>
  <c r="R48" i="4"/>
  <c r="S48" i="4"/>
  <c r="T48" i="4"/>
  <c r="V48" i="4"/>
  <c r="Z48" i="4"/>
  <c r="B49" i="4"/>
  <c r="F49" i="4"/>
  <c r="I49" i="4"/>
  <c r="J49" i="4"/>
  <c r="L49" i="4" s="1"/>
  <c r="K49" i="4"/>
  <c r="M49" i="4"/>
  <c r="O49" i="4"/>
  <c r="U49" i="4" s="1"/>
  <c r="P49" i="4"/>
  <c r="Q49" i="4"/>
  <c r="R49" i="4"/>
  <c r="S49" i="4"/>
  <c r="T49" i="4"/>
  <c r="V49" i="4"/>
  <c r="Z49" i="4"/>
  <c r="B50" i="4"/>
  <c r="F50" i="4"/>
  <c r="I50" i="4"/>
  <c r="J50" i="4"/>
  <c r="L50" i="4" s="1"/>
  <c r="K50" i="4"/>
  <c r="M50" i="4"/>
  <c r="O50" i="4"/>
  <c r="U50" i="4" s="1"/>
  <c r="P50" i="4"/>
  <c r="Q50" i="4"/>
  <c r="R50" i="4"/>
  <c r="S50" i="4"/>
  <c r="T50" i="4"/>
  <c r="V50" i="4"/>
  <c r="Z50" i="4"/>
  <c r="B51" i="4"/>
  <c r="F51" i="4"/>
  <c r="I51" i="4"/>
  <c r="J51" i="4"/>
  <c r="L51" i="4" s="1"/>
  <c r="K51" i="4"/>
  <c r="M51" i="4"/>
  <c r="O51" i="4"/>
  <c r="U51" i="4" s="1"/>
  <c r="P51" i="4"/>
  <c r="Q51" i="4"/>
  <c r="R51" i="4"/>
  <c r="S51" i="4"/>
  <c r="T51" i="4"/>
  <c r="V51" i="4"/>
  <c r="Z51" i="4"/>
  <c r="B52" i="4"/>
  <c r="C52" i="4"/>
  <c r="D52" i="4"/>
  <c r="E52" i="4"/>
  <c r="F52" i="4"/>
  <c r="I52" i="4"/>
  <c r="J52" i="4"/>
  <c r="L52" i="4" s="1"/>
  <c r="K52" i="4"/>
  <c r="M52" i="4"/>
  <c r="N52" i="4"/>
  <c r="O52" i="4"/>
  <c r="U52" i="4" s="1"/>
  <c r="P52" i="4"/>
  <c r="Q52" i="4"/>
  <c r="R52" i="4"/>
  <c r="S52" i="4"/>
  <c r="T52" i="4"/>
  <c r="V52" i="4"/>
  <c r="Z52" i="4"/>
  <c r="BG87" i="1" l="1"/>
  <c r="Y23" i="3" s="1"/>
  <c r="BG88" i="1"/>
  <c r="Y24" i="3" s="1"/>
  <c r="Y3" i="4"/>
  <c r="BO3" i="4" s="1"/>
  <c r="Y21" i="4"/>
  <c r="BO21" i="4" s="1"/>
  <c r="Y23" i="4"/>
  <c r="BO23" i="4" s="1"/>
  <c r="Y22" i="4"/>
  <c r="BO22" i="4" s="1"/>
  <c r="Y25" i="4"/>
  <c r="BO25" i="4" s="1"/>
  <c r="Y5" i="4"/>
  <c r="BO5" i="4" s="1"/>
  <c r="Y24" i="4"/>
  <c r="BO24" i="4" s="1"/>
  <c r="Y13" i="4"/>
  <c r="BO13" i="4" s="1"/>
  <c r="Y4" i="4"/>
  <c r="BO4" i="4" s="1"/>
  <c r="U36" i="4"/>
  <c r="BN36" i="4" s="1"/>
  <c r="Y49" i="4"/>
  <c r="BO49" i="4" s="1"/>
  <c r="Y20" i="4"/>
  <c r="BO20" i="4" s="1"/>
  <c r="Y28" i="4"/>
  <c r="BO28" i="4" s="1"/>
  <c r="Y8" i="4"/>
  <c r="BO8" i="4" s="1"/>
  <c r="Y7" i="4"/>
  <c r="BO7" i="4" s="1"/>
  <c r="Y44" i="4"/>
  <c r="BO44" i="4" s="1"/>
  <c r="Y47" i="4"/>
  <c r="BO47" i="4" s="1"/>
  <c r="Y45" i="4"/>
  <c r="BO45" i="4" s="1"/>
  <c r="Y52" i="4"/>
  <c r="Y46" i="4"/>
  <c r="BO46" i="4" s="1"/>
  <c r="Y32" i="4"/>
  <c r="BO32" i="4" s="1"/>
  <c r="Y12" i="4"/>
  <c r="BO12" i="4" s="1"/>
  <c r="Y34" i="4"/>
  <c r="BO34" i="4" s="1"/>
  <c r="Y16" i="4"/>
  <c r="BO16" i="4" s="1"/>
  <c r="Y15" i="4"/>
  <c r="BO15" i="4" s="1"/>
  <c r="Y14" i="4"/>
  <c r="BO14" i="4" s="1"/>
  <c r="Y17" i="4"/>
  <c r="BO17" i="4" s="1"/>
  <c r="Y31" i="4"/>
  <c r="BO31" i="4" s="1"/>
  <c r="Y39" i="4"/>
  <c r="BO39" i="4" s="1"/>
  <c r="Y9" i="4"/>
  <c r="BO9" i="4" s="1"/>
  <c r="Y48" i="4"/>
  <c r="BO48" i="4" s="1"/>
  <c r="Y38" i="4"/>
  <c r="BO38" i="4" s="1"/>
  <c r="Y37" i="4"/>
  <c r="BO37" i="4" s="1"/>
  <c r="Y33" i="4"/>
  <c r="BO33" i="4" s="1"/>
  <c r="Y30" i="4"/>
  <c r="BO30" i="4" s="1"/>
  <c r="Y29" i="4"/>
  <c r="BO29" i="4" s="1"/>
  <c r="Y51" i="4"/>
  <c r="BO51" i="4" s="1"/>
  <c r="Y50" i="4"/>
  <c r="BO50" i="4" s="1"/>
  <c r="Y43" i="4"/>
  <c r="BO43" i="4" s="1"/>
  <c r="Y42" i="4"/>
  <c r="BO42" i="4" s="1"/>
  <c r="Y26" i="4"/>
  <c r="BO26" i="4" s="1"/>
  <c r="Y19" i="4"/>
  <c r="BO19" i="4" s="1"/>
  <c r="Y18" i="4"/>
  <c r="BO18" i="4" s="1"/>
  <c r="Y11" i="4"/>
  <c r="BO11" i="4" s="1"/>
  <c r="Y10" i="4"/>
  <c r="BO10" i="4" s="1"/>
  <c r="Y6" i="4"/>
  <c r="BO6" i="4" s="1"/>
  <c r="Y35" i="4"/>
  <c r="BO35" i="4" s="1"/>
  <c r="Y40" i="4"/>
  <c r="BO40" i="4" s="1"/>
  <c r="Y41" i="4"/>
  <c r="BO41" i="4" s="1"/>
  <c r="Y27" i="4"/>
  <c r="BO27" i="4" s="1"/>
  <c r="BN3" i="4"/>
  <c r="BN4" i="4"/>
  <c r="BN5" i="4"/>
  <c r="BN6" i="4"/>
  <c r="BN7" i="4"/>
  <c r="BN8" i="4"/>
  <c r="BN9" i="4"/>
  <c r="BN10" i="4"/>
  <c r="BN11" i="4"/>
  <c r="BN12" i="4"/>
  <c r="BN13" i="4"/>
  <c r="BN14" i="4"/>
  <c r="BN15" i="4"/>
  <c r="BN16" i="4"/>
  <c r="BN17" i="4"/>
  <c r="BN18" i="4"/>
  <c r="BN19" i="4"/>
  <c r="BN20" i="4"/>
  <c r="BN21" i="4"/>
  <c r="BN22" i="4"/>
  <c r="BN23" i="4"/>
  <c r="BN24" i="4"/>
  <c r="BN25" i="4"/>
  <c r="BN26" i="4"/>
  <c r="BN27" i="4"/>
  <c r="BN28" i="4"/>
  <c r="BN29" i="4"/>
  <c r="BN30" i="4"/>
  <c r="BN31" i="4"/>
  <c r="BN32" i="4"/>
  <c r="BN33" i="4"/>
  <c r="BN34" i="4"/>
  <c r="BN35" i="4"/>
  <c r="BO36" i="4"/>
  <c r="BN37" i="4"/>
  <c r="BN38" i="4"/>
  <c r="BN39" i="4"/>
  <c r="BN40" i="4"/>
  <c r="BN41" i="4"/>
  <c r="BN42" i="4"/>
  <c r="BN43" i="4"/>
  <c r="BN44" i="4"/>
  <c r="BN45" i="4"/>
  <c r="BN46" i="4"/>
  <c r="BN47" i="4"/>
  <c r="BN48" i="4"/>
  <c r="BN49" i="4"/>
  <c r="BN50" i="4"/>
  <c r="BN51" i="4"/>
  <c r="BG89" i="1" l="1"/>
  <c r="B8" i="1"/>
  <c r="B9" i="1" l="1"/>
  <c r="D3" i="4" s="1"/>
  <c r="B10" i="1" l="1"/>
  <c r="D4" i="4" s="1"/>
  <c r="B11" i="1"/>
  <c r="D5" i="4" l="1"/>
  <c r="B12" i="1"/>
  <c r="D6" i="4" l="1"/>
  <c r="B13" i="1"/>
  <c r="B14" i="1" l="1"/>
  <c r="D7" i="4"/>
  <c r="D8" i="4" l="1"/>
  <c r="B15" i="1"/>
  <c r="D9" i="4" l="1"/>
  <c r="B16" i="1"/>
  <c r="D10" i="4" s="1"/>
  <c r="B17" i="1" l="1"/>
  <c r="B18" i="1" s="1"/>
  <c r="D12" i="4" s="1"/>
  <c r="D11" i="4" l="1"/>
  <c r="B19" i="1"/>
  <c r="D13" i="4" s="1"/>
  <c r="B20" i="1" l="1"/>
  <c r="D14" i="4" s="1"/>
  <c r="B21" i="1" l="1"/>
  <c r="D15" i="4" s="1"/>
  <c r="B22" i="1" l="1"/>
  <c r="N7" i="4"/>
  <c r="DA14" i="4"/>
  <c r="DC15" i="4"/>
  <c r="B23" i="1" l="1"/>
  <c r="D17" i="4" s="1"/>
  <c r="D16" i="4"/>
  <c r="DC12" i="4"/>
  <c r="DD12" i="4" s="1"/>
  <c r="DC16" i="4"/>
  <c r="DD16" i="4" s="1"/>
  <c r="DC13" i="4"/>
  <c r="DH13" i="4" s="1"/>
  <c r="DI13" i="4" s="1"/>
  <c r="DC14" i="4"/>
  <c r="DH14" i="4" s="1"/>
  <c r="DI14" i="4" s="1"/>
  <c r="DH15" i="4"/>
  <c r="DI15" i="4" s="1"/>
  <c r="DD15" i="4"/>
  <c r="B24" i="1" l="1"/>
  <c r="B25" i="1" s="1"/>
  <c r="DH16" i="4"/>
  <c r="DI16" i="4" s="1"/>
  <c r="DD13" i="4"/>
  <c r="DH12" i="4"/>
  <c r="DI12" i="4" s="1"/>
  <c r="DD14" i="4"/>
  <c r="B26" i="1" l="1"/>
  <c r="D20" i="4" s="1"/>
  <c r="D19" i="4"/>
  <c r="D18" i="4"/>
  <c r="B27" i="1"/>
  <c r="D21" i="4" s="1"/>
  <c r="DC9" i="4"/>
  <c r="DC7" i="4"/>
  <c r="DA7" i="4"/>
  <c r="DA11" i="4"/>
  <c r="DC3" i="4"/>
  <c r="DC50" i="4"/>
  <c r="DC27" i="4"/>
  <c r="DC38" i="4"/>
  <c r="DC40" i="4"/>
  <c r="DC44" i="4"/>
  <c r="DC46" i="4"/>
  <c r="DC25" i="4"/>
  <c r="DC36" i="4"/>
  <c r="DC41" i="4"/>
  <c r="DC19" i="4"/>
  <c r="DC48" i="4"/>
  <c r="DC21" i="4"/>
  <c r="DC47" i="4"/>
  <c r="DC32" i="4"/>
  <c r="DC43" i="4"/>
  <c r="DC26" i="4"/>
  <c r="DC51" i="4"/>
  <c r="DC6" i="4"/>
  <c r="DC20" i="4"/>
  <c r="DC45" i="4"/>
  <c r="DC28" i="4"/>
  <c r="DC11" i="4"/>
  <c r="DC33" i="4"/>
  <c r="DC35" i="4"/>
  <c r="DC22" i="4"/>
  <c r="DC30" i="4"/>
  <c r="DC49" i="4"/>
  <c r="DC31" i="4"/>
  <c r="DC10" i="4"/>
  <c r="DC5" i="4"/>
  <c r="DC42" i="4"/>
  <c r="DC23" i="4"/>
  <c r="DC18" i="4"/>
  <c r="DC29" i="4"/>
  <c r="DC34" i="4"/>
  <c r="DC39" i="4"/>
  <c r="DC37" i="4"/>
  <c r="DC17" i="4"/>
  <c r="DC24" i="4"/>
  <c r="DC8" i="4"/>
  <c r="DC4" i="4"/>
  <c r="DA39" i="4"/>
  <c r="DA41" i="4"/>
  <c r="DA37" i="4"/>
  <c r="DA23" i="4"/>
  <c r="DA47" i="4"/>
  <c r="DA3" i="4"/>
  <c r="DB14" i="4" s="1"/>
  <c r="DF14" i="4" s="1"/>
  <c r="DG14" i="4" s="1"/>
  <c r="DA31" i="4"/>
  <c r="DA27" i="4"/>
  <c r="DA35" i="4"/>
  <c r="DA12" i="4"/>
  <c r="DA48" i="4"/>
  <c r="DA21" i="4"/>
  <c r="DA38" i="4"/>
  <c r="DA40" i="4"/>
  <c r="DA32" i="4"/>
  <c r="DA17" i="4"/>
  <c r="DA49" i="4"/>
  <c r="DA18" i="4"/>
  <c r="DA29" i="4"/>
  <c r="DA50" i="4"/>
  <c r="DA13" i="4"/>
  <c r="DA9" i="4"/>
  <c r="DA45" i="4"/>
  <c r="DA10" i="4"/>
  <c r="DA46" i="4"/>
  <c r="DA4" i="4"/>
  <c r="DA34" i="4"/>
  <c r="DA42" i="4"/>
  <c r="DA15" i="4"/>
  <c r="DA26" i="4"/>
  <c r="DA6" i="4"/>
  <c r="DA43" i="4"/>
  <c r="DA16" i="4"/>
  <c r="DA44" i="4"/>
  <c r="DA24" i="4"/>
  <c r="DA8" i="4"/>
  <c r="DA36" i="4"/>
  <c r="DA51" i="4"/>
  <c r="DA20" i="4"/>
  <c r="DA28" i="4"/>
  <c r="DA5" i="4"/>
  <c r="DA19" i="4"/>
  <c r="DA33" i="4"/>
  <c r="DA25" i="4"/>
  <c r="DA22" i="4"/>
  <c r="DA30" i="4"/>
  <c r="B28" i="1" l="1"/>
  <c r="D22" i="4" s="1"/>
  <c r="K2" i="4"/>
  <c r="J2" i="4"/>
  <c r="B29" i="1" l="1"/>
  <c r="Z2" i="4"/>
  <c r="D23" i="4" l="1"/>
  <c r="B30" i="1"/>
  <c r="B31" i="1" l="1"/>
  <c r="D25" i="4" s="1"/>
  <c r="D24" i="4"/>
  <c r="N50" i="4"/>
  <c r="N49" i="4"/>
  <c r="N48" i="4"/>
  <c r="N47" i="4"/>
  <c r="N46" i="4"/>
  <c r="N45" i="4"/>
  <c r="N44" i="4"/>
  <c r="N43" i="4"/>
  <c r="N42" i="4"/>
  <c r="N41" i="4"/>
  <c r="N40" i="4"/>
  <c r="N39" i="4"/>
  <c r="N38" i="4"/>
  <c r="N37" i="4"/>
  <c r="N36" i="4"/>
  <c r="N35" i="4"/>
  <c r="N34" i="4"/>
  <c r="N33" i="4"/>
  <c r="N32" i="4"/>
  <c r="N31" i="4"/>
  <c r="N30" i="4"/>
  <c r="N29" i="4"/>
  <c r="N28" i="4"/>
  <c r="N27" i="4"/>
  <c r="N26" i="4"/>
  <c r="N25" i="4"/>
  <c r="N24" i="4"/>
  <c r="N23" i="4"/>
  <c r="N22" i="4"/>
  <c r="N21" i="4"/>
  <c r="N20" i="4"/>
  <c r="N19" i="4"/>
  <c r="N18" i="4"/>
  <c r="N17" i="4"/>
  <c r="N16" i="4"/>
  <c r="N15" i="4"/>
  <c r="N14" i="4"/>
  <c r="N13" i="4"/>
  <c r="N12" i="4"/>
  <c r="N11" i="4"/>
  <c r="N10" i="4"/>
  <c r="N9" i="4"/>
  <c r="N8" i="4"/>
  <c r="N6" i="4"/>
  <c r="N5" i="4"/>
  <c r="N4" i="4"/>
  <c r="N3" i="4"/>
  <c r="B32" i="1" l="1"/>
  <c r="N51" i="4"/>
  <c r="B33" i="1" l="1"/>
  <c r="D26" i="4"/>
  <c r="B2" i="4"/>
  <c r="B34" i="1" l="1"/>
  <c r="D27" i="4"/>
  <c r="V2" i="1"/>
  <c r="D28" i="4" l="1"/>
  <c r="B35" i="1"/>
  <c r="AC11" i="3"/>
  <c r="AC10" i="3"/>
  <c r="D29" i="4" l="1"/>
  <c r="B36" i="1"/>
  <c r="B38" i="1"/>
  <c r="Z11" i="3"/>
  <c r="Y12" i="3"/>
  <c r="Z10" i="3"/>
  <c r="AB12" i="3"/>
  <c r="F2" i="4"/>
  <c r="D30" i="4" l="1"/>
  <c r="B37" i="1"/>
  <c r="D31" i="4" s="1"/>
  <c r="Z12" i="3"/>
  <c r="Y25" i="3"/>
  <c r="BV2" i="4" s="1"/>
  <c r="B39" i="1"/>
  <c r="D32" i="4"/>
  <c r="AC12" i="3"/>
  <c r="CC2" i="4"/>
  <c r="CB2" i="4"/>
  <c r="B40" i="1" l="1"/>
  <c r="D33" i="4"/>
  <c r="B41" i="1" l="1"/>
  <c r="D34" i="4"/>
  <c r="AH16" i="3" l="1"/>
  <c r="AH15" i="3"/>
  <c r="AB20" i="3"/>
  <c r="Y20" i="3"/>
  <c r="B42" i="1"/>
  <c r="D35" i="4"/>
  <c r="BZ2" i="4"/>
  <c r="CF2" i="4"/>
  <c r="CE2" i="4"/>
  <c r="CD2" i="4"/>
  <c r="BY2" i="4"/>
  <c r="CA2" i="4"/>
  <c r="BX2" i="4"/>
  <c r="B43" i="1" l="1"/>
  <c r="D36" i="4"/>
  <c r="V2" i="4"/>
  <c r="T2" i="4"/>
  <c r="S2" i="4"/>
  <c r="R2" i="4"/>
  <c r="Q2" i="4"/>
  <c r="P2" i="4"/>
  <c r="O2" i="4"/>
  <c r="N2" i="4"/>
  <c r="M2" i="4"/>
  <c r="S3" i="1"/>
  <c r="CH2" i="4" s="1"/>
  <c r="C41" i="4" l="1"/>
  <c r="C46" i="4"/>
  <c r="C50" i="4"/>
  <c r="C39" i="4"/>
  <c r="C15" i="4"/>
  <c r="E15" i="4" s="1"/>
  <c r="C4" i="4"/>
  <c r="E4" i="4" s="1"/>
  <c r="C27" i="4"/>
  <c r="E27" i="4" s="1"/>
  <c r="C28" i="4"/>
  <c r="E28" i="4" s="1"/>
  <c r="C36" i="4"/>
  <c r="E36" i="4" s="1"/>
  <c r="C8" i="4"/>
  <c r="E8" i="4" s="1"/>
  <c r="C12" i="4"/>
  <c r="E12" i="4" s="1"/>
  <c r="C24" i="4"/>
  <c r="E24" i="4" s="1"/>
  <c r="C45" i="4"/>
  <c r="C49" i="4"/>
  <c r="C5" i="4"/>
  <c r="E5" i="4" s="1"/>
  <c r="C9" i="4"/>
  <c r="E9" i="4" s="1"/>
  <c r="C29" i="4"/>
  <c r="E29" i="4" s="1"/>
  <c r="C33" i="4"/>
  <c r="E33" i="4" s="1"/>
  <c r="C37" i="4"/>
  <c r="C42" i="4"/>
  <c r="C13" i="4"/>
  <c r="E13" i="4" s="1"/>
  <c r="C17" i="4"/>
  <c r="E17" i="4" s="1"/>
  <c r="C21" i="4"/>
  <c r="E21" i="4" s="1"/>
  <c r="C25" i="4"/>
  <c r="E25" i="4" s="1"/>
  <c r="C47" i="4"/>
  <c r="C3" i="4"/>
  <c r="E3" i="4" s="1"/>
  <c r="C30" i="4"/>
  <c r="E30" i="4" s="1"/>
  <c r="C34" i="4"/>
  <c r="E34" i="4" s="1"/>
  <c r="C38" i="4"/>
  <c r="C43" i="4"/>
  <c r="C51" i="4"/>
  <c r="C6" i="4"/>
  <c r="E6" i="4" s="1"/>
  <c r="C10" i="4"/>
  <c r="E10" i="4" s="1"/>
  <c r="C14" i="4"/>
  <c r="E14" i="4" s="1"/>
  <c r="C18" i="4"/>
  <c r="E18" i="4" s="1"/>
  <c r="C22" i="4"/>
  <c r="E22" i="4" s="1"/>
  <c r="C26" i="4"/>
  <c r="E26" i="4" s="1"/>
  <c r="C31" i="4"/>
  <c r="E31" i="4" s="1"/>
  <c r="C44" i="4"/>
  <c r="C7" i="4"/>
  <c r="E7" i="4" s="1"/>
  <c r="C23" i="4"/>
  <c r="E23" i="4" s="1"/>
  <c r="C35" i="4"/>
  <c r="E35" i="4" s="1"/>
  <c r="C48" i="4"/>
  <c r="C11" i="4"/>
  <c r="E11" i="4" s="1"/>
  <c r="C19" i="4"/>
  <c r="E19" i="4" s="1"/>
  <c r="C32" i="4"/>
  <c r="E32" i="4" s="1"/>
  <c r="C16" i="4"/>
  <c r="E16" i="4" s="1"/>
  <c r="C20" i="4"/>
  <c r="E20" i="4" s="1"/>
  <c r="C40" i="4"/>
  <c r="B44" i="1"/>
  <c r="D37" i="4"/>
  <c r="E37" i="4" s="1"/>
  <c r="Y2" i="4"/>
  <c r="BO2" i="4" s="1"/>
  <c r="U2" i="4"/>
  <c r="BN2" i="4" s="1"/>
  <c r="L2" i="4"/>
  <c r="C2" i="4"/>
  <c r="I2" i="4"/>
  <c r="B45" i="1" l="1"/>
  <c r="D38" i="4"/>
  <c r="E38" i="4" s="1"/>
  <c r="DC2" i="4"/>
  <c r="D2" i="4"/>
  <c r="B46" i="1" l="1"/>
  <c r="D39" i="4"/>
  <c r="E39" i="4" s="1"/>
  <c r="DB11" i="4"/>
  <c r="DF11" i="4" s="1"/>
  <c r="DG11" i="4" s="1"/>
  <c r="DB7" i="4"/>
  <c r="DF7" i="4" s="1"/>
  <c r="DG7" i="4" s="1"/>
  <c r="DD3" i="4"/>
  <c r="DH3" i="4" s="1"/>
  <c r="DI3" i="4" s="1"/>
  <c r="DD9" i="4"/>
  <c r="DH9" i="4" s="1"/>
  <c r="DI9" i="4" s="1"/>
  <c r="DD7" i="4"/>
  <c r="DH7" i="4" s="1"/>
  <c r="DI7" i="4" s="1"/>
  <c r="DD2" i="4"/>
  <c r="DH2" i="4" s="1"/>
  <c r="DD27" i="4"/>
  <c r="DH27" i="4" s="1"/>
  <c r="DI27" i="4" s="1"/>
  <c r="DD25" i="4"/>
  <c r="DH25" i="4" s="1"/>
  <c r="DI25" i="4" s="1"/>
  <c r="DD18" i="4"/>
  <c r="DH18" i="4" s="1"/>
  <c r="DI18" i="4" s="1"/>
  <c r="DD21" i="4"/>
  <c r="DH21" i="4" s="1"/>
  <c r="DI21" i="4" s="1"/>
  <c r="DD11" i="4"/>
  <c r="DH11" i="4" s="1"/>
  <c r="DI11" i="4" s="1"/>
  <c r="DD22" i="4"/>
  <c r="DH22" i="4" s="1"/>
  <c r="DI22" i="4" s="1"/>
  <c r="DD38" i="4"/>
  <c r="DH38" i="4" s="1"/>
  <c r="DI38" i="4" s="1"/>
  <c r="DD43" i="4"/>
  <c r="DH43" i="4" s="1"/>
  <c r="DI43" i="4" s="1"/>
  <c r="DD40" i="4"/>
  <c r="DH40" i="4" s="1"/>
  <c r="DI40" i="4" s="1"/>
  <c r="DD51" i="4"/>
  <c r="DH51" i="4" s="1"/>
  <c r="DI51" i="4" s="1"/>
  <c r="DD6" i="4"/>
  <c r="DH6" i="4" s="1"/>
  <c r="DI6" i="4" s="1"/>
  <c r="DD49" i="4"/>
  <c r="DH49" i="4" s="1"/>
  <c r="DI49" i="4" s="1"/>
  <c r="DD46" i="4"/>
  <c r="DH46" i="4" s="1"/>
  <c r="DI46" i="4" s="1"/>
  <c r="DD37" i="4"/>
  <c r="DH37" i="4" s="1"/>
  <c r="DI37" i="4" s="1"/>
  <c r="DD48" i="4"/>
  <c r="DH48" i="4" s="1"/>
  <c r="DI48" i="4" s="1"/>
  <c r="DD31" i="4"/>
  <c r="DH31" i="4" s="1"/>
  <c r="DI31" i="4" s="1"/>
  <c r="DD19" i="4"/>
  <c r="DH19" i="4" s="1"/>
  <c r="DI19" i="4" s="1"/>
  <c r="DD36" i="4"/>
  <c r="DH36" i="4" s="1"/>
  <c r="DI36" i="4" s="1"/>
  <c r="DD39" i="4"/>
  <c r="DH39" i="4" s="1"/>
  <c r="DI39" i="4" s="1"/>
  <c r="DD10" i="4"/>
  <c r="DH10" i="4" s="1"/>
  <c r="DI10" i="4" s="1"/>
  <c r="DD41" i="4"/>
  <c r="DH41" i="4" s="1"/>
  <c r="DI41" i="4" s="1"/>
  <c r="DD5" i="4"/>
  <c r="DH5" i="4" s="1"/>
  <c r="DI5" i="4" s="1"/>
  <c r="DD29" i="4"/>
  <c r="DH29" i="4" s="1"/>
  <c r="DI29" i="4" s="1"/>
  <c r="DD33" i="4"/>
  <c r="DH33" i="4" s="1"/>
  <c r="DI33" i="4" s="1"/>
  <c r="DD24" i="4"/>
  <c r="DH24" i="4" s="1"/>
  <c r="DI24" i="4" s="1"/>
  <c r="DD44" i="4"/>
  <c r="DH44" i="4" s="1"/>
  <c r="DI44" i="4" s="1"/>
  <c r="DD42" i="4"/>
  <c r="DH42" i="4" s="1"/>
  <c r="DI42" i="4" s="1"/>
  <c r="DD8" i="4"/>
  <c r="DH8" i="4" s="1"/>
  <c r="DI8" i="4" s="1"/>
  <c r="DD34" i="4"/>
  <c r="DH34" i="4" s="1"/>
  <c r="DI34" i="4" s="1"/>
  <c r="DD20" i="4"/>
  <c r="DH20" i="4" s="1"/>
  <c r="DI20" i="4" s="1"/>
  <c r="DD30" i="4"/>
  <c r="DH30" i="4" s="1"/>
  <c r="DI30" i="4" s="1"/>
  <c r="DD47" i="4"/>
  <c r="DH47" i="4" s="1"/>
  <c r="DI47" i="4" s="1"/>
  <c r="DD35" i="4"/>
  <c r="DH35" i="4" s="1"/>
  <c r="DI35" i="4" s="1"/>
  <c r="DD4" i="4"/>
  <c r="DH4" i="4" s="1"/>
  <c r="DI4" i="4" s="1"/>
  <c r="DD23" i="4"/>
  <c r="DH23" i="4" s="1"/>
  <c r="DI23" i="4" s="1"/>
  <c r="DD28" i="4"/>
  <c r="DH28" i="4" s="1"/>
  <c r="DI28" i="4" s="1"/>
  <c r="DD17" i="4"/>
  <c r="DH17" i="4" s="1"/>
  <c r="DI17" i="4" s="1"/>
  <c r="DD50" i="4"/>
  <c r="DH50" i="4" s="1"/>
  <c r="DI50" i="4" s="1"/>
  <c r="DD45" i="4"/>
  <c r="DH45" i="4" s="1"/>
  <c r="DI45" i="4" s="1"/>
  <c r="DD26" i="4"/>
  <c r="DH26" i="4" s="1"/>
  <c r="DI26" i="4" s="1"/>
  <c r="DD32" i="4"/>
  <c r="DH32" i="4" s="1"/>
  <c r="DI32" i="4" s="1"/>
  <c r="DB2" i="4"/>
  <c r="DB17" i="4"/>
  <c r="DF17" i="4" s="1"/>
  <c r="DG17" i="4" s="1"/>
  <c r="DB4" i="4"/>
  <c r="DF4" i="4" s="1"/>
  <c r="DG4" i="4" s="1"/>
  <c r="DB38" i="4"/>
  <c r="DF38" i="4" s="1"/>
  <c r="DG38" i="4" s="1"/>
  <c r="DB5" i="4"/>
  <c r="DF5" i="4" s="1"/>
  <c r="DG5" i="4" s="1"/>
  <c r="DB51" i="4"/>
  <c r="DF51" i="4" s="1"/>
  <c r="DG51" i="4" s="1"/>
  <c r="DB30" i="4"/>
  <c r="DF30" i="4" s="1"/>
  <c r="DG30" i="4" s="1"/>
  <c r="DB46" i="4"/>
  <c r="DF46" i="4" s="1"/>
  <c r="DG46" i="4" s="1"/>
  <c r="DB12" i="4"/>
  <c r="DF12" i="4" s="1"/>
  <c r="DG12" i="4" s="1"/>
  <c r="DB35" i="4"/>
  <c r="DF35" i="4" s="1"/>
  <c r="DG35" i="4" s="1"/>
  <c r="DB24" i="4"/>
  <c r="DF24" i="4" s="1"/>
  <c r="DG24" i="4" s="1"/>
  <c r="DB32" i="4"/>
  <c r="DF32" i="4" s="1"/>
  <c r="DG32" i="4" s="1"/>
  <c r="DB19" i="4"/>
  <c r="DF19" i="4" s="1"/>
  <c r="DG19" i="4" s="1"/>
  <c r="DB39" i="4"/>
  <c r="DF39" i="4" s="1"/>
  <c r="DG39" i="4" s="1"/>
  <c r="DB49" i="4"/>
  <c r="DF49" i="4" s="1"/>
  <c r="DG49" i="4" s="1"/>
  <c r="DB29" i="4"/>
  <c r="DF29" i="4" s="1"/>
  <c r="DG29" i="4" s="1"/>
  <c r="DB41" i="4"/>
  <c r="DF41" i="4" s="1"/>
  <c r="DG41" i="4" s="1"/>
  <c r="DB43" i="4"/>
  <c r="DF43" i="4" s="1"/>
  <c r="DG43" i="4" s="1"/>
  <c r="DB48" i="4"/>
  <c r="DF48" i="4" s="1"/>
  <c r="DG48" i="4" s="1"/>
  <c r="DB20" i="4"/>
  <c r="DF20" i="4" s="1"/>
  <c r="DG20" i="4" s="1"/>
  <c r="DB44" i="4"/>
  <c r="DF44" i="4" s="1"/>
  <c r="DG44" i="4" s="1"/>
  <c r="DB37" i="4"/>
  <c r="DF37" i="4" s="1"/>
  <c r="DG37" i="4" s="1"/>
  <c r="DB50" i="4"/>
  <c r="DF50" i="4" s="1"/>
  <c r="DG50" i="4" s="1"/>
  <c r="DB28" i="4"/>
  <c r="DF28" i="4" s="1"/>
  <c r="DG28" i="4" s="1"/>
  <c r="DB15" i="4"/>
  <c r="DF15" i="4" s="1"/>
  <c r="DG15" i="4" s="1"/>
  <c r="DB36" i="4"/>
  <c r="DF36" i="4" s="1"/>
  <c r="DG36" i="4" s="1"/>
  <c r="DB3" i="4"/>
  <c r="DF3" i="4" s="1"/>
  <c r="DG3" i="4" s="1"/>
  <c r="DB26" i="4"/>
  <c r="DF26" i="4" s="1"/>
  <c r="DG26" i="4" s="1"/>
  <c r="DB16" i="4"/>
  <c r="DF16" i="4" s="1"/>
  <c r="DG16" i="4" s="1"/>
  <c r="DB9" i="4"/>
  <c r="DB42" i="4"/>
  <c r="DF42" i="4" s="1"/>
  <c r="DG42" i="4" s="1"/>
  <c r="DB21" i="4"/>
  <c r="DF21" i="4" s="1"/>
  <c r="DG21" i="4" s="1"/>
  <c r="DB25" i="4"/>
  <c r="DF25" i="4" s="1"/>
  <c r="DG25" i="4" s="1"/>
  <c r="DB31" i="4"/>
  <c r="DF31" i="4" s="1"/>
  <c r="DG31" i="4" s="1"/>
  <c r="DB6" i="4"/>
  <c r="DF6" i="4" s="1"/>
  <c r="DG6" i="4" s="1"/>
  <c r="DB18" i="4"/>
  <c r="DF18" i="4" s="1"/>
  <c r="DG18" i="4" s="1"/>
  <c r="DB33" i="4"/>
  <c r="DF33" i="4" s="1"/>
  <c r="DG33" i="4" s="1"/>
  <c r="DB47" i="4"/>
  <c r="DF47" i="4" s="1"/>
  <c r="DG47" i="4" s="1"/>
  <c r="DB13" i="4"/>
  <c r="DF13" i="4" s="1"/>
  <c r="DG13" i="4" s="1"/>
  <c r="DB27" i="4"/>
  <c r="DF27" i="4" s="1"/>
  <c r="DG27" i="4" s="1"/>
  <c r="DB34" i="4"/>
  <c r="DF34" i="4" s="1"/>
  <c r="DG34" i="4" s="1"/>
  <c r="DB8" i="4"/>
  <c r="DB23" i="4"/>
  <c r="DF23" i="4" s="1"/>
  <c r="DG23" i="4" s="1"/>
  <c r="DB22" i="4"/>
  <c r="DF22" i="4" s="1"/>
  <c r="DG22" i="4" s="1"/>
  <c r="DB45" i="4"/>
  <c r="DF45" i="4" s="1"/>
  <c r="DG45" i="4" s="1"/>
  <c r="DB10" i="4"/>
  <c r="DF10" i="4" s="1"/>
  <c r="DG10" i="4" s="1"/>
  <c r="DB40" i="4"/>
  <c r="DF40" i="4" s="1"/>
  <c r="DG40" i="4" s="1"/>
  <c r="E2" i="4"/>
  <c r="B47" i="1" l="1"/>
  <c r="D40" i="4"/>
  <c r="E40" i="4" s="1"/>
  <c r="DF9" i="4"/>
  <c r="DG9" i="4" s="1"/>
  <c r="DF8" i="4"/>
  <c r="DG8" i="4" s="1"/>
  <c r="DF2" i="4"/>
  <c r="DI2" i="4"/>
  <c r="B48" i="1" l="1"/>
  <c r="D41" i="4"/>
  <c r="E41" i="4" s="1"/>
  <c r="DG2" i="4"/>
  <c r="B49" i="1" l="1"/>
  <c r="D42" i="4"/>
  <c r="E42" i="4" s="1"/>
  <c r="B50" i="1" l="1"/>
  <c r="D43" i="4"/>
  <c r="E43" i="4" s="1"/>
  <c r="B51" i="1" l="1"/>
  <c r="D44" i="4"/>
  <c r="E44" i="4" s="1"/>
  <c r="B52" i="1" l="1"/>
  <c r="D45" i="4"/>
  <c r="E45" i="4" l="1"/>
  <c r="B53" i="1"/>
  <c r="D46" i="4"/>
  <c r="E46" i="4" l="1"/>
  <c r="B54" i="1"/>
  <c r="D47" i="4"/>
  <c r="E47" i="4" l="1"/>
  <c r="B55" i="1"/>
  <c r="D48" i="4"/>
  <c r="E48" i="4" l="1"/>
  <c r="B56" i="1"/>
  <c r="D49" i="4"/>
  <c r="E49" i="4" l="1"/>
  <c r="B57" i="1"/>
  <c r="J18" i="2" s="1"/>
  <c r="D50" i="4"/>
  <c r="J25" i="2" l="1"/>
  <c r="J20" i="2"/>
  <c r="H21" i="2"/>
  <c r="J21" i="2"/>
  <c r="J17" i="2"/>
  <c r="H19" i="2"/>
  <c r="H24" i="2"/>
  <c r="J23" i="2"/>
  <c r="L20" i="2"/>
  <c r="L42" i="2"/>
  <c r="L30" i="2"/>
  <c r="L19" i="2"/>
  <c r="L43" i="2"/>
  <c r="L21" i="2"/>
  <c r="L23" i="2"/>
  <c r="L18" i="2"/>
  <c r="L17" i="2"/>
  <c r="L22" i="2"/>
  <c r="L31" i="2"/>
  <c r="L25" i="2"/>
  <c r="L36" i="2"/>
  <c r="L24" i="2"/>
  <c r="L26" i="2"/>
  <c r="L35" i="2"/>
  <c r="L28" i="2"/>
  <c r="L44" i="2"/>
  <c r="L45" i="2"/>
  <c r="L34" i="2"/>
  <c r="L41" i="2"/>
  <c r="L40" i="2"/>
  <c r="L39" i="2"/>
  <c r="L37" i="2"/>
  <c r="L32" i="2"/>
  <c r="L38" i="2"/>
  <c r="L33" i="2"/>
  <c r="L29" i="2"/>
  <c r="L27" i="2"/>
  <c r="L46" i="2"/>
  <c r="L47" i="2"/>
  <c r="H17" i="2"/>
  <c r="J24" i="2"/>
  <c r="H18" i="2"/>
  <c r="H23" i="2"/>
  <c r="J27" i="2"/>
  <c r="H25" i="2"/>
  <c r="J37" i="2"/>
  <c r="J22" i="2"/>
  <c r="H37" i="2"/>
  <c r="E50" i="4"/>
  <c r="J19" i="2"/>
  <c r="J53" i="2"/>
  <c r="H28" i="2"/>
  <c r="H20" i="2"/>
  <c r="H22" i="2"/>
  <c r="D51" i="4"/>
  <c r="D22" i="2" s="1"/>
  <c r="L57" i="2"/>
  <c r="L59" i="2"/>
  <c r="L58" i="2"/>
  <c r="L66" i="2"/>
  <c r="L65" i="2"/>
  <c r="L50" i="2"/>
  <c r="L60" i="2"/>
  <c r="L48" i="2"/>
  <c r="L63" i="2"/>
  <c r="L62" i="2"/>
  <c r="L55" i="2"/>
  <c r="L51" i="2"/>
  <c r="L61" i="2"/>
  <c r="L56" i="2"/>
  <c r="L64" i="2"/>
  <c r="L54" i="2"/>
  <c r="L49" i="2"/>
  <c r="L53" i="2"/>
  <c r="L52" i="2"/>
  <c r="J35" i="2"/>
  <c r="H54" i="2"/>
  <c r="H52" i="2"/>
  <c r="J28" i="2"/>
  <c r="J39" i="2"/>
  <c r="J36" i="2"/>
  <c r="J45" i="2"/>
  <c r="H60" i="2"/>
  <c r="H41" i="2"/>
  <c r="H58" i="2"/>
  <c r="H49" i="2"/>
  <c r="H27" i="2"/>
  <c r="H36" i="2"/>
  <c r="J41" i="2"/>
  <c r="J63" i="2"/>
  <c r="H59" i="2"/>
  <c r="H34" i="2"/>
  <c r="H31" i="2"/>
  <c r="J29" i="2"/>
  <c r="H47" i="2"/>
  <c r="H33" i="2"/>
  <c r="H48" i="2"/>
  <c r="H55" i="2"/>
  <c r="J61" i="2"/>
  <c r="H50" i="2"/>
  <c r="J66" i="2"/>
  <c r="J52" i="2"/>
  <c r="J47" i="2"/>
  <c r="H45" i="2"/>
  <c r="J46" i="2"/>
  <c r="J44" i="2"/>
  <c r="J50" i="2"/>
  <c r="H38" i="2"/>
  <c r="H46" i="2"/>
  <c r="J54" i="2"/>
  <c r="H65" i="2"/>
  <c r="J33" i="2"/>
  <c r="H32" i="2"/>
  <c r="J51" i="2"/>
  <c r="H43" i="2"/>
  <c r="H63" i="2"/>
  <c r="J65" i="2"/>
  <c r="H39" i="2"/>
  <c r="H26" i="2"/>
  <c r="J62" i="2"/>
  <c r="J32" i="2"/>
  <c r="J34" i="2"/>
  <c r="J38" i="2"/>
  <c r="J49" i="2"/>
  <c r="J30" i="2"/>
  <c r="H51" i="2"/>
  <c r="H57" i="2"/>
  <c r="J42" i="2"/>
  <c r="J26" i="2"/>
  <c r="J59" i="2"/>
  <c r="H53" i="2"/>
  <c r="H35" i="2"/>
  <c r="J64" i="2"/>
  <c r="J58" i="2"/>
  <c r="H61" i="2"/>
  <c r="J31" i="2"/>
  <c r="H66" i="2"/>
  <c r="J55" i="2"/>
  <c r="J60" i="2"/>
  <c r="J40" i="2"/>
  <c r="J57" i="2"/>
  <c r="H44" i="2"/>
  <c r="H56" i="2"/>
  <c r="H42" i="2"/>
  <c r="J56" i="2"/>
  <c r="J48" i="2"/>
  <c r="H64" i="2"/>
  <c r="J43" i="2"/>
  <c r="H29" i="2"/>
  <c r="C33" i="2"/>
  <c r="D42" i="2"/>
  <c r="C42" i="2"/>
  <c r="I25" i="2"/>
  <c r="G25" i="2"/>
  <c r="C59" i="2"/>
  <c r="C25" i="2"/>
  <c r="C65" i="2"/>
  <c r="D43" i="2"/>
  <c r="H30" i="2"/>
  <c r="H40" i="2"/>
  <c r="H62" i="2"/>
  <c r="G44" i="2" l="1"/>
  <c r="I55" i="2"/>
  <c r="E51" i="4"/>
  <c r="C19" i="2"/>
  <c r="I20" i="2"/>
  <c r="C24" i="2"/>
  <c r="C17" i="2"/>
  <c r="D19" i="2"/>
  <c r="I23" i="2"/>
  <c r="I22" i="2"/>
  <c r="G22" i="2"/>
  <c r="C21" i="2"/>
  <c r="G24" i="2"/>
  <c r="I21" i="2"/>
  <c r="G20" i="2"/>
  <c r="C22" i="2"/>
  <c r="G21" i="2"/>
  <c r="I24" i="2"/>
  <c r="C18" i="2"/>
  <c r="G19" i="2"/>
  <c r="C23" i="2"/>
  <c r="D21" i="2"/>
  <c r="I19" i="2"/>
  <c r="C20" i="2"/>
  <c r="G23" i="2"/>
  <c r="I45" i="2"/>
  <c r="D24" i="2"/>
  <c r="D23" i="2"/>
  <c r="I34" i="2"/>
  <c r="D53" i="2"/>
  <c r="C53" i="2"/>
  <c r="I29" i="2"/>
  <c r="D52" i="2"/>
  <c r="G45" i="2"/>
  <c r="I60" i="2"/>
  <c r="D31" i="2"/>
  <c r="G28" i="2"/>
  <c r="G46" i="2"/>
  <c r="I43" i="2"/>
  <c r="D56" i="2"/>
  <c r="C43" i="2"/>
  <c r="D59" i="2"/>
  <c r="C28" i="2"/>
  <c r="C52" i="2"/>
  <c r="C55" i="2"/>
  <c r="G60" i="2"/>
  <c r="I51" i="2"/>
  <c r="I54" i="2"/>
  <c r="I50" i="2"/>
  <c r="D51" i="2"/>
  <c r="G36" i="2"/>
  <c r="I66" i="2"/>
  <c r="C60" i="2"/>
  <c r="I47" i="2"/>
  <c r="I58" i="2"/>
  <c r="I53" i="2"/>
  <c r="I61" i="2"/>
  <c r="D48" i="2"/>
  <c r="G37" i="2"/>
  <c r="I62" i="2"/>
  <c r="G55" i="2"/>
  <c r="G29" i="2"/>
  <c r="G34" i="2"/>
  <c r="G30" i="2"/>
  <c r="I42" i="2"/>
  <c r="G63" i="2"/>
  <c r="G31" i="2"/>
  <c r="G61" i="2"/>
  <c r="C37" i="2"/>
  <c r="G64" i="2"/>
  <c r="D50" i="2"/>
  <c r="I38" i="2"/>
  <c r="I52" i="2"/>
  <c r="I33" i="2"/>
  <c r="G43" i="2"/>
  <c r="C48" i="2"/>
  <c r="I32" i="2"/>
  <c r="D60" i="2"/>
  <c r="C32" i="2"/>
  <c r="C39" i="2"/>
  <c r="C29" i="2"/>
  <c r="I46" i="2"/>
  <c r="D30" i="2"/>
  <c r="C36" i="2"/>
  <c r="D66" i="2"/>
  <c r="C41" i="2"/>
  <c r="D39" i="2"/>
  <c r="C44" i="2"/>
  <c r="G52" i="2"/>
  <c r="I31" i="2"/>
  <c r="I27" i="2"/>
  <c r="D32" i="2"/>
  <c r="D35" i="2"/>
  <c r="C63" i="2"/>
  <c r="D63" i="2"/>
  <c r="I35" i="2"/>
  <c r="C31" i="2"/>
  <c r="G53" i="2"/>
  <c r="D33" i="2"/>
  <c r="I30" i="2"/>
  <c r="G54" i="2"/>
  <c r="G58" i="2"/>
  <c r="D38" i="2"/>
  <c r="I64" i="2"/>
  <c r="C50" i="2"/>
  <c r="C64" i="2"/>
  <c r="I37" i="2"/>
  <c r="C58" i="2"/>
  <c r="C56" i="2"/>
  <c r="C26" i="2"/>
  <c r="I49" i="2"/>
  <c r="D62" i="2"/>
  <c r="C62" i="2"/>
  <c r="G66" i="2"/>
  <c r="D58" i="2"/>
  <c r="I26" i="2"/>
  <c r="C47" i="2"/>
  <c r="D26" i="2"/>
  <c r="I44" i="2"/>
  <c r="I63" i="2"/>
  <c r="C45" i="2"/>
  <c r="D37" i="2"/>
  <c r="D17" i="2" l="1"/>
  <c r="G18" i="2"/>
  <c r="D20" i="2"/>
  <c r="G17" i="2"/>
  <c r="D18" i="2"/>
  <c r="I17" i="2"/>
  <c r="I18" i="2"/>
  <c r="D25" i="2"/>
  <c r="D28" i="2"/>
  <c r="C46" i="2"/>
  <c r="G26" i="2"/>
  <c r="G39" i="2"/>
  <c r="G47" i="2"/>
  <c r="D55" i="2"/>
  <c r="D45" i="2"/>
  <c r="C57" i="2"/>
  <c r="G59" i="2"/>
  <c r="C34" i="2"/>
  <c r="I59" i="2"/>
  <c r="D61" i="2"/>
  <c r="I65" i="2"/>
  <c r="D65" i="2"/>
  <c r="D46" i="2"/>
  <c r="C30" i="2"/>
  <c r="D64" i="2"/>
  <c r="D54" i="2"/>
  <c r="G41" i="2"/>
  <c r="C66" i="2"/>
  <c r="G62" i="2"/>
  <c r="G32" i="2"/>
  <c r="C27" i="2"/>
  <c r="D27" i="2"/>
  <c r="I39" i="2"/>
  <c r="G35" i="2"/>
  <c r="D44" i="2"/>
  <c r="G65" i="2"/>
  <c r="I36" i="2"/>
  <c r="G57" i="2"/>
  <c r="G38" i="2"/>
  <c r="G49" i="2"/>
  <c r="D36" i="2"/>
  <c r="I40" i="2"/>
  <c r="G48" i="2"/>
  <c r="C49" i="2"/>
  <c r="C38" i="2"/>
  <c r="D40" i="2"/>
  <c r="I56" i="2"/>
  <c r="D34" i="2"/>
  <c r="G33" i="2"/>
  <c r="C35" i="2"/>
  <c r="G27" i="2"/>
  <c r="G40" i="2"/>
  <c r="D49" i="2"/>
  <c r="D41" i="2"/>
  <c r="D57" i="2"/>
  <c r="C54" i="2"/>
  <c r="I57" i="2"/>
  <c r="G51" i="2"/>
  <c r="I48" i="2"/>
  <c r="C61" i="2"/>
  <c r="D29" i="2"/>
  <c r="G42" i="2"/>
  <c r="G56" i="2"/>
  <c r="C40" i="2"/>
  <c r="I28" i="2"/>
  <c r="I41" i="2"/>
  <c r="G50" i="2"/>
  <c r="C51" i="2"/>
  <c r="D47" i="2"/>
</calcChain>
</file>

<file path=xl/sharedStrings.xml><?xml version="1.0" encoding="utf-8"?>
<sst xmlns="http://schemas.openxmlformats.org/spreadsheetml/2006/main" count="697" uniqueCount="567">
  <si>
    <t>競技名（男子）</t>
    <rPh sb="0" eb="3">
      <t>キョウギメイ</t>
    </rPh>
    <rPh sb="4" eb="6">
      <t>ダンシ</t>
    </rPh>
    <phoneticPr fontId="3"/>
  </si>
  <si>
    <t>競技名</t>
    <rPh sb="0" eb="2">
      <t>キョウギ</t>
    </rPh>
    <rPh sb="2" eb="3">
      <t>メイ</t>
    </rPh>
    <phoneticPr fontId="3"/>
  </si>
  <si>
    <t>競技コード</t>
    <rPh sb="0" eb="2">
      <t>キョウギ</t>
    </rPh>
    <phoneticPr fontId="3"/>
  </si>
  <si>
    <t>種目区分</t>
    <rPh sb="0" eb="2">
      <t>シュモク</t>
    </rPh>
    <rPh sb="2" eb="4">
      <t>クブン</t>
    </rPh>
    <phoneticPr fontId="3"/>
  </si>
  <si>
    <t>競技名（女子）</t>
    <rPh sb="0" eb="3">
      <t>キョウギメイ</t>
    </rPh>
    <rPh sb="4" eb="6">
      <t>ジョシ</t>
    </rPh>
    <phoneticPr fontId="3"/>
  </si>
  <si>
    <t>所属地</t>
    <rPh sb="0" eb="2">
      <t>ショゾク</t>
    </rPh>
    <rPh sb="2" eb="3">
      <t>チ</t>
    </rPh>
    <phoneticPr fontId="3"/>
  </si>
  <si>
    <t>コード</t>
    <phoneticPr fontId="3"/>
  </si>
  <si>
    <t>種別</t>
    <rPh sb="0" eb="2">
      <t>シュベツ</t>
    </rPh>
    <phoneticPr fontId="3"/>
  </si>
  <si>
    <t>コード</t>
    <phoneticPr fontId="3"/>
  </si>
  <si>
    <t>男子リレー
競技コード</t>
    <rPh sb="0" eb="2">
      <t>ダンシ</t>
    </rPh>
    <rPh sb="6" eb="8">
      <t>キョウギ</t>
    </rPh>
    <phoneticPr fontId="3"/>
  </si>
  <si>
    <t>女子リレー
競技コード</t>
    <rPh sb="0" eb="2">
      <t>ジョシ</t>
    </rPh>
    <rPh sb="6" eb="8">
      <t>キョウギ</t>
    </rPh>
    <phoneticPr fontId="3"/>
  </si>
  <si>
    <t>北海道</t>
  </si>
  <si>
    <t>青　森</t>
  </si>
  <si>
    <t>岩　手</t>
  </si>
  <si>
    <t>高校</t>
  </si>
  <si>
    <t>宮　城</t>
  </si>
  <si>
    <t>中学</t>
  </si>
  <si>
    <t>秋　田</t>
  </si>
  <si>
    <t>山　形</t>
  </si>
  <si>
    <t>福　島</t>
  </si>
  <si>
    <t>茨　城</t>
  </si>
  <si>
    <t>栃　木</t>
  </si>
  <si>
    <t>群　馬</t>
  </si>
  <si>
    <t>埼　玉</t>
  </si>
  <si>
    <t>千　葉</t>
  </si>
  <si>
    <t>東　京</t>
  </si>
  <si>
    <t>神奈川</t>
  </si>
  <si>
    <t>山　梨</t>
  </si>
  <si>
    <t>新　潟</t>
  </si>
  <si>
    <t>長　野</t>
  </si>
  <si>
    <t>富　山</t>
  </si>
  <si>
    <t>石　川</t>
  </si>
  <si>
    <t>福　井</t>
  </si>
  <si>
    <t>静　岡</t>
  </si>
  <si>
    <t>愛　知</t>
  </si>
  <si>
    <t>三　重</t>
  </si>
  <si>
    <t>岐　阜</t>
  </si>
  <si>
    <t>滋　賀</t>
  </si>
  <si>
    <t>京　都</t>
  </si>
  <si>
    <t>大　阪</t>
  </si>
  <si>
    <t>兵　庫</t>
  </si>
  <si>
    <t>奈　良</t>
  </si>
  <si>
    <t>和歌山</t>
  </si>
  <si>
    <t>鳥　取</t>
  </si>
  <si>
    <t>島　根</t>
  </si>
  <si>
    <t>岡　山</t>
  </si>
  <si>
    <t>広　島</t>
  </si>
  <si>
    <t>山　口</t>
  </si>
  <si>
    <t>香　川</t>
  </si>
  <si>
    <t>徳　島</t>
  </si>
  <si>
    <t>愛　媛</t>
  </si>
  <si>
    <t>高　知</t>
  </si>
  <si>
    <t>福　岡</t>
  </si>
  <si>
    <t>佐　賀</t>
  </si>
  <si>
    <t>長　崎</t>
  </si>
  <si>
    <t>熊　本</t>
  </si>
  <si>
    <t>大　分</t>
  </si>
  <si>
    <t>宮　崎</t>
  </si>
  <si>
    <t>鹿児島</t>
  </si>
  <si>
    <t>沖　縄</t>
  </si>
  <si>
    <t>番号</t>
    <phoneticPr fontId="3"/>
  </si>
  <si>
    <t>ﾅﾝﾊﾞｰ</t>
    <phoneticPr fontId="3"/>
  </si>
  <si>
    <t>競技者氏名</t>
    <rPh sb="0" eb="3">
      <t>キョウギシャ</t>
    </rPh>
    <rPh sb="3" eb="5">
      <t>シメイ</t>
    </rPh>
    <phoneticPr fontId="3"/>
  </si>
  <si>
    <t>ﾌﾘｶﾞﾅ</t>
    <phoneticPr fontId="3"/>
  </si>
  <si>
    <t>英語表記</t>
    <rPh sb="0" eb="2">
      <t>エイゴ</t>
    </rPh>
    <rPh sb="2" eb="4">
      <t>ヒョウキ</t>
    </rPh>
    <phoneticPr fontId="3"/>
  </si>
  <si>
    <t>学年</t>
  </si>
  <si>
    <t>JAAF ID</t>
    <phoneticPr fontId="3"/>
  </si>
  <si>
    <t>国籍</t>
    <rPh sb="0" eb="2">
      <t>コクセキ</t>
    </rPh>
    <phoneticPr fontId="3"/>
  </si>
  <si>
    <t>ベスト記録</t>
    <rPh sb="3" eb="5">
      <t>キロク</t>
    </rPh>
    <phoneticPr fontId="3"/>
  </si>
  <si>
    <t>ﾘﾚｰ
ﾁｰﾑ</t>
    <phoneticPr fontId="3"/>
  </si>
  <si>
    <t>OP</t>
    <phoneticPr fontId="3"/>
  </si>
  <si>
    <t>種目５</t>
    <rPh sb="0" eb="2">
      <t>シュモク</t>
    </rPh>
    <phoneticPr fontId="3"/>
  </si>
  <si>
    <t>姓</t>
    <rPh sb="0" eb="1">
      <t>セイ</t>
    </rPh>
    <phoneticPr fontId="3"/>
  </si>
  <si>
    <t>名</t>
    <rPh sb="0" eb="1">
      <t>メイ</t>
    </rPh>
    <phoneticPr fontId="3"/>
  </si>
  <si>
    <t>ｾｲ</t>
    <phoneticPr fontId="3"/>
  </si>
  <si>
    <t>ﾒｲ</t>
    <phoneticPr fontId="3"/>
  </si>
  <si>
    <t>記録</t>
    <rPh sb="0" eb="2">
      <t>キロク</t>
    </rPh>
    <phoneticPr fontId="3"/>
  </si>
  <si>
    <t>競技会</t>
    <rPh sb="0" eb="3">
      <t>キョウギカイ</t>
    </rPh>
    <phoneticPr fontId="3"/>
  </si>
  <si>
    <t>記入例</t>
    <rPh sb="0" eb="2">
      <t>キニュウ</t>
    </rPh>
    <rPh sb="2" eb="3">
      <t>レイ</t>
    </rPh>
    <phoneticPr fontId="3"/>
  </si>
  <si>
    <t>N123</t>
    <phoneticPr fontId="3"/>
  </si>
  <si>
    <t>小林</t>
    <rPh sb="0" eb="2">
      <t>コバヤシ</t>
    </rPh>
    <phoneticPr fontId="3"/>
  </si>
  <si>
    <t>太郎</t>
    <rPh sb="0" eb="2">
      <t>タロウ</t>
    </rPh>
    <phoneticPr fontId="3"/>
  </si>
  <si>
    <t>ｺﾊﾞﾔｼ</t>
    <phoneticPr fontId="3"/>
  </si>
  <si>
    <t>ﾀﾛｳ</t>
    <phoneticPr fontId="3"/>
  </si>
  <si>
    <t>男</t>
  </si>
  <si>
    <t>3</t>
    <phoneticPr fontId="3"/>
  </si>
  <si>
    <t>0821</t>
    <phoneticPr fontId="3"/>
  </si>
  <si>
    <t>00000000000</t>
    <phoneticPr fontId="3"/>
  </si>
  <si>
    <t>JPN</t>
    <phoneticPr fontId="3"/>
  </si>
  <si>
    <t/>
  </si>
  <si>
    <t>○</t>
    <phoneticPr fontId="3"/>
  </si>
  <si>
    <t>佐藤</t>
    <rPh sb="0" eb="2">
      <t>サトウ</t>
    </rPh>
    <phoneticPr fontId="3"/>
  </si>
  <si>
    <t>花子</t>
    <rPh sb="0" eb="2">
      <t>ハナコ</t>
    </rPh>
    <phoneticPr fontId="3"/>
  </si>
  <si>
    <t>ｻﾄｳ</t>
    <phoneticPr fontId="3"/>
  </si>
  <si>
    <t>ﾊﾅｺ</t>
    <phoneticPr fontId="3"/>
  </si>
  <si>
    <t>女</t>
  </si>
  <si>
    <t>2</t>
    <phoneticPr fontId="3"/>
  </si>
  <si>
    <t>1103</t>
    <phoneticPr fontId="3"/>
  </si>
  <si>
    <t>00000000000</t>
    <phoneticPr fontId="3"/>
  </si>
  <si>
    <t>USA</t>
    <phoneticPr fontId="3"/>
  </si>
  <si>
    <t>春季記録会</t>
    <rPh sb="0" eb="2">
      <t>シュンキ</t>
    </rPh>
    <rPh sb="2" eb="5">
      <t>キロクカイ</t>
    </rPh>
    <phoneticPr fontId="3"/>
  </si>
  <si>
    <t xml:space="preserve">                                                                                                                                                </t>
    <phoneticPr fontId="3"/>
  </si>
  <si>
    <t>競 技 会 名</t>
    <rPh sb="0" eb="1">
      <t>セリ</t>
    </rPh>
    <rPh sb="2" eb="3">
      <t>ワザ</t>
    </rPh>
    <rPh sb="4" eb="5">
      <t>カイ</t>
    </rPh>
    <rPh sb="6" eb="7">
      <t>メイ</t>
    </rPh>
    <phoneticPr fontId="3"/>
  </si>
  <si>
    <t>ッッッ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ｑ</t>
    <phoneticPr fontId="3"/>
  </si>
  <si>
    <t>種 別</t>
    <rPh sb="0" eb="1">
      <t>タネ</t>
    </rPh>
    <rPh sb="2" eb="3">
      <t>ベツ</t>
    </rPh>
    <phoneticPr fontId="3"/>
  </si>
  <si>
    <t>番号</t>
    <phoneticPr fontId="3"/>
  </si>
  <si>
    <t>ﾅﾝﾊﾞｰ</t>
    <phoneticPr fontId="3"/>
  </si>
  <si>
    <t>競 技 者 氏 名</t>
    <rPh sb="0" eb="1">
      <t>セリ</t>
    </rPh>
    <rPh sb="2" eb="3">
      <t>ワザ</t>
    </rPh>
    <rPh sb="4" eb="5">
      <t>モノ</t>
    </rPh>
    <rPh sb="6" eb="7">
      <t>シ</t>
    </rPh>
    <rPh sb="8" eb="9">
      <t>メイ</t>
    </rPh>
    <phoneticPr fontId="3"/>
  </si>
  <si>
    <t>性 別</t>
    <phoneticPr fontId="3"/>
  </si>
  <si>
    <t>学 年</t>
    <phoneticPr fontId="3"/>
  </si>
  <si>
    <t>種 目 ４</t>
    <rPh sb="0" eb="1">
      <t>タネ</t>
    </rPh>
    <rPh sb="2" eb="3">
      <t>モク</t>
    </rPh>
    <phoneticPr fontId="3"/>
  </si>
  <si>
    <t>種 目 ５</t>
    <rPh sb="0" eb="1">
      <t>タネ</t>
    </rPh>
    <rPh sb="2" eb="3">
      <t>モク</t>
    </rPh>
    <phoneticPr fontId="3"/>
  </si>
  <si>
    <t>申込ﾌｧｲﾙ
ナンバー</t>
  </si>
  <si>
    <t>団体略称名</t>
  </si>
  <si>
    <t>団体内
番号</t>
  </si>
  <si>
    <t>競技者NO</t>
    <phoneticPr fontId="3"/>
  </si>
  <si>
    <t>所属コード1</t>
  </si>
  <si>
    <t>所属コード2</t>
  </si>
  <si>
    <t>ナンバー</t>
  </si>
  <si>
    <t>ナンバー2</t>
  </si>
  <si>
    <t>競技者名</t>
  </si>
  <si>
    <t>競技者名カナ</t>
  </si>
  <si>
    <t>競技者名
略称</t>
  </si>
  <si>
    <t>競技者名英字</t>
    <rPh sb="0" eb="3">
      <t>キョウギシャ</t>
    </rPh>
    <rPh sb="3" eb="4">
      <t>メイ</t>
    </rPh>
    <rPh sb="4" eb="6">
      <t>エイジ</t>
    </rPh>
    <phoneticPr fontId="3"/>
  </si>
  <si>
    <t>性別</t>
  </si>
  <si>
    <t>生年</t>
  </si>
  <si>
    <t>月日</t>
  </si>
  <si>
    <t>個人所属地名</t>
  </si>
  <si>
    <t>陸連登録
個人コード</t>
  </si>
  <si>
    <t>参加競技-競技コード1</t>
  </si>
  <si>
    <t>参加競技-自己記録1</t>
  </si>
  <si>
    <t>参加競技-オープン参加FLG1</t>
  </si>
  <si>
    <t>参加競技-記録FLG1</t>
  </si>
  <si>
    <t>種目確認
１</t>
  </si>
  <si>
    <t>種目確認
３</t>
  </si>
  <si>
    <t>種目確認
４</t>
  </si>
  <si>
    <t>団体番号</t>
    <rPh sb="0" eb="2">
      <t>ダンタイ</t>
    </rPh>
    <rPh sb="2" eb="4">
      <t>バンゴウ</t>
    </rPh>
    <phoneticPr fontId="23"/>
  </si>
  <si>
    <t>所属名</t>
  </si>
  <si>
    <t>所属名
カナ</t>
  </si>
  <si>
    <t>所属名
略称</t>
  </si>
  <si>
    <t>所属名
正式</t>
  </si>
  <si>
    <t>申込責任者</t>
  </si>
  <si>
    <t>責任者
電話番号</t>
  </si>
  <si>
    <t>競技役員１
　氏名</t>
    <rPh sb="0" eb="2">
      <t>キョウギ</t>
    </rPh>
    <rPh sb="2" eb="4">
      <t>ヤクイン</t>
    </rPh>
    <rPh sb="7" eb="9">
      <t>シメイ</t>
    </rPh>
    <phoneticPr fontId="3"/>
  </si>
  <si>
    <t>競技役員２
　氏名</t>
    <rPh sb="0" eb="2">
      <t>キョウギ</t>
    </rPh>
    <rPh sb="2" eb="4">
      <t>ヤクイン</t>
    </rPh>
    <rPh sb="7" eb="9">
      <t>シメイ</t>
    </rPh>
    <phoneticPr fontId="3"/>
  </si>
  <si>
    <t>種目確認
2</t>
    <phoneticPr fontId="1"/>
  </si>
  <si>
    <t>A</t>
    <phoneticPr fontId="1"/>
  </si>
  <si>
    <t>コード</t>
  </si>
  <si>
    <t>団体名</t>
    <rPh sb="0" eb="2">
      <t>ダンタイ</t>
    </rPh>
    <rPh sb="2" eb="3">
      <t>メイ</t>
    </rPh>
    <phoneticPr fontId="3"/>
  </si>
  <si>
    <t>松戸市陸協</t>
    <rPh sb="0" eb="3">
      <t>マツドシ</t>
    </rPh>
    <rPh sb="3" eb="5">
      <t>リクキョウ</t>
    </rPh>
    <phoneticPr fontId="5"/>
  </si>
  <si>
    <t>松戸高</t>
  </si>
  <si>
    <t>小金高</t>
  </si>
  <si>
    <t>松戸国際高</t>
  </si>
  <si>
    <t>松戸六実高</t>
  </si>
  <si>
    <t>松戸馬橋高</t>
  </si>
  <si>
    <t>松戸向陽高</t>
  </si>
  <si>
    <t>市立松戸高</t>
  </si>
  <si>
    <t>専修大松戸高</t>
  </si>
  <si>
    <t>東葛飾高</t>
  </si>
  <si>
    <t>柏高</t>
  </si>
  <si>
    <t>柏陵高</t>
  </si>
  <si>
    <t>柏南高</t>
  </si>
  <si>
    <t>柏中央高</t>
  </si>
  <si>
    <t>沼南高</t>
  </si>
  <si>
    <t>沼南高柳高</t>
  </si>
  <si>
    <t>柏の葉高</t>
  </si>
  <si>
    <t>市立柏高</t>
  </si>
  <si>
    <t>日体大柏高</t>
  </si>
  <si>
    <t>二松学舎柏高</t>
  </si>
  <si>
    <t>清水高</t>
  </si>
  <si>
    <t>野田中央高</t>
  </si>
  <si>
    <t>関宿高</t>
  </si>
  <si>
    <t>西武台千葉高</t>
  </si>
  <si>
    <t>流山高</t>
  </si>
  <si>
    <t>流山南高</t>
  </si>
  <si>
    <t>流山北高</t>
  </si>
  <si>
    <t>流山おおたか高</t>
  </si>
  <si>
    <t>我孫子高</t>
  </si>
  <si>
    <t>我孫子東高</t>
  </si>
  <si>
    <t>中央学院高</t>
  </si>
  <si>
    <t>我孫子二階堂高</t>
  </si>
  <si>
    <t>鎌ヶ谷高</t>
  </si>
  <si>
    <t>鎌ヶ谷西高</t>
  </si>
  <si>
    <t>国府台高</t>
  </si>
  <si>
    <t>国分高</t>
  </si>
  <si>
    <t>市川工高</t>
  </si>
  <si>
    <t>市川東高</t>
  </si>
  <si>
    <t>行徳高</t>
  </si>
  <si>
    <t>市川南高</t>
  </si>
  <si>
    <t>市川昴高</t>
  </si>
  <si>
    <t>筑波大附聴覚高</t>
  </si>
  <si>
    <t>市川高</t>
  </si>
  <si>
    <t>千葉商科大付高</t>
  </si>
  <si>
    <t>和洋国府台女高</t>
  </si>
  <si>
    <t>国府台女学院高</t>
  </si>
  <si>
    <t>昭和学院高</t>
  </si>
  <si>
    <t>不二女高</t>
  </si>
  <si>
    <t>日出学園高</t>
  </si>
  <si>
    <t>船橋高</t>
  </si>
  <si>
    <t>薬園台高</t>
  </si>
  <si>
    <t>船橋東高</t>
  </si>
  <si>
    <t>船橋北高</t>
  </si>
  <si>
    <t>船橋啓明高</t>
  </si>
  <si>
    <t>船橋古和釜高</t>
  </si>
  <si>
    <t>船橋芝山高</t>
  </si>
  <si>
    <t>船橋法典高</t>
  </si>
  <si>
    <t>船橋二和高</t>
  </si>
  <si>
    <t>船橋豊富高</t>
  </si>
  <si>
    <t>市立船橋高</t>
  </si>
  <si>
    <t>日大習志野高</t>
  </si>
  <si>
    <t>千葉日大一高</t>
  </si>
  <si>
    <t>東京学館船橋高</t>
  </si>
  <si>
    <t>東葉高</t>
  </si>
  <si>
    <t>白井高</t>
  </si>
  <si>
    <t>松戸一中</t>
    <rPh sb="0" eb="2">
      <t>マツド</t>
    </rPh>
    <phoneticPr fontId="3"/>
  </si>
  <si>
    <t>松戸二中</t>
  </si>
  <si>
    <t>松戸三中</t>
  </si>
  <si>
    <t>松戸四中</t>
  </si>
  <si>
    <t>松戸五中</t>
  </si>
  <si>
    <t>松戸六中</t>
  </si>
  <si>
    <t>小金中</t>
  </si>
  <si>
    <t>常盤平中</t>
  </si>
  <si>
    <t>栗ヶ沢中</t>
  </si>
  <si>
    <t>六実中</t>
  </si>
  <si>
    <t>小金南中</t>
  </si>
  <si>
    <t>古ヶ崎中</t>
  </si>
  <si>
    <t>牧野原中</t>
  </si>
  <si>
    <t>根木内中</t>
  </si>
  <si>
    <t>河原塚中</t>
  </si>
  <si>
    <t>新松戸南中</t>
  </si>
  <si>
    <t>金ヶ作中</t>
  </si>
  <si>
    <t>和名ヶ谷中</t>
  </si>
  <si>
    <t>旭町中</t>
  </si>
  <si>
    <t>小金北中</t>
  </si>
  <si>
    <t>専修大松戸中</t>
  </si>
  <si>
    <t>柏中</t>
  </si>
  <si>
    <t>柏二中</t>
  </si>
  <si>
    <t>土中</t>
  </si>
  <si>
    <t>富勢中</t>
  </si>
  <si>
    <t>田中中</t>
  </si>
  <si>
    <t>光ヶ丘中</t>
  </si>
  <si>
    <t>柏三中</t>
  </si>
  <si>
    <t>柏四中</t>
  </si>
  <si>
    <t>柏南部中</t>
    <rPh sb="0" eb="1">
      <t>カシワ</t>
    </rPh>
    <phoneticPr fontId="5"/>
  </si>
  <si>
    <t>柏五中</t>
  </si>
  <si>
    <t>酒井根中</t>
  </si>
  <si>
    <t>西原中</t>
  </si>
  <si>
    <t>逆井中</t>
  </si>
  <si>
    <t>松葉中</t>
  </si>
  <si>
    <t>中原中</t>
  </si>
  <si>
    <t>豊四季中</t>
  </si>
  <si>
    <t>風早中</t>
  </si>
  <si>
    <t>手賀中</t>
  </si>
  <si>
    <t>大津ヶ丘中</t>
  </si>
  <si>
    <t>高柳中</t>
  </si>
  <si>
    <t>柏の葉中</t>
    <rPh sb="0" eb="1">
      <t>カシワ</t>
    </rPh>
    <rPh sb="2" eb="3">
      <t>ハ</t>
    </rPh>
    <phoneticPr fontId="3"/>
  </si>
  <si>
    <t>東葛飾中</t>
    <rPh sb="1" eb="3">
      <t>カツシカ</t>
    </rPh>
    <rPh sb="3" eb="4">
      <t>チュウ</t>
    </rPh>
    <phoneticPr fontId="3"/>
  </si>
  <si>
    <t>芝浦工大柏中</t>
  </si>
  <si>
    <t>麗澤中</t>
  </si>
  <si>
    <t>二松大柏中</t>
  </si>
  <si>
    <t>野田一中</t>
    <rPh sb="0" eb="2">
      <t>ノダ</t>
    </rPh>
    <phoneticPr fontId="3"/>
  </si>
  <si>
    <t>野田二中</t>
    <rPh sb="0" eb="2">
      <t>ノダ</t>
    </rPh>
    <phoneticPr fontId="3"/>
  </si>
  <si>
    <t>野田東部中</t>
    <rPh sb="0" eb="2">
      <t>ノダ</t>
    </rPh>
    <phoneticPr fontId="3"/>
  </si>
  <si>
    <t>野田南部中</t>
    <rPh sb="0" eb="2">
      <t>ノダ</t>
    </rPh>
    <phoneticPr fontId="3"/>
  </si>
  <si>
    <t>野田北部中</t>
    <rPh sb="0" eb="2">
      <t>ノダ</t>
    </rPh>
    <phoneticPr fontId="3"/>
  </si>
  <si>
    <t>福田中</t>
  </si>
  <si>
    <t>川間中</t>
  </si>
  <si>
    <t>岩名中</t>
  </si>
  <si>
    <t>木間ケ瀬中</t>
  </si>
  <si>
    <t>二川中</t>
  </si>
  <si>
    <t>関宿中</t>
  </si>
  <si>
    <t>西武台中</t>
  </si>
  <si>
    <t>流山南部中</t>
    <rPh sb="0" eb="2">
      <t>ナガレヤマ</t>
    </rPh>
    <phoneticPr fontId="3"/>
  </si>
  <si>
    <t>常盤松中</t>
  </si>
  <si>
    <t>流山北部中</t>
    <rPh sb="0" eb="2">
      <t>ナガレヤマ</t>
    </rPh>
    <phoneticPr fontId="3"/>
  </si>
  <si>
    <t>流山東部中</t>
    <rPh sb="0" eb="2">
      <t>ナガレヤマ</t>
    </rPh>
    <phoneticPr fontId="3"/>
  </si>
  <si>
    <t>東深井中</t>
  </si>
  <si>
    <t>八木中</t>
  </si>
  <si>
    <t>南流山中</t>
  </si>
  <si>
    <t>西初石中</t>
  </si>
  <si>
    <t>おおたかの森中</t>
    <rPh sb="5" eb="6">
      <t>モリ</t>
    </rPh>
    <phoneticPr fontId="3"/>
  </si>
  <si>
    <t>我孫子中</t>
  </si>
  <si>
    <t>湖北中</t>
  </si>
  <si>
    <t>布佐中</t>
  </si>
  <si>
    <t>湖北台中</t>
  </si>
  <si>
    <t>久寺家中</t>
  </si>
  <si>
    <t>白山中</t>
  </si>
  <si>
    <t>鎌ケ谷中</t>
    <rPh sb="0" eb="3">
      <t>カマガヤ</t>
    </rPh>
    <phoneticPr fontId="5"/>
  </si>
  <si>
    <t>鎌ケ谷二中</t>
    <rPh sb="0" eb="3">
      <t>カマガヤ</t>
    </rPh>
    <phoneticPr fontId="5"/>
  </si>
  <si>
    <t>鎌ケ谷三中</t>
    <rPh sb="0" eb="3">
      <t>カマガヤ</t>
    </rPh>
    <phoneticPr fontId="5"/>
  </si>
  <si>
    <t>鎌ケ谷四中</t>
    <rPh sb="0" eb="3">
      <t>カマガヤ</t>
    </rPh>
    <phoneticPr fontId="5"/>
  </si>
  <si>
    <t>鎌ケ谷五中</t>
    <rPh sb="0" eb="3">
      <t>カマガヤ</t>
    </rPh>
    <phoneticPr fontId="5"/>
  </si>
  <si>
    <t>ﾌﾘｶﾅ（半角）</t>
    <rPh sb="5" eb="7">
      <t>ハンカク</t>
    </rPh>
    <phoneticPr fontId="19"/>
  </si>
  <si>
    <t>団体 登録
都道府県名</t>
    <rPh sb="0" eb="2">
      <t>ダンタイ</t>
    </rPh>
    <rPh sb="3" eb="5">
      <t>トウロク</t>
    </rPh>
    <rPh sb="6" eb="10">
      <t>トドウフケン</t>
    </rPh>
    <rPh sb="10" eb="11">
      <t>メイ</t>
    </rPh>
    <phoneticPr fontId="3"/>
  </si>
  <si>
    <t>ﾌﾘｶﾅ（半角）</t>
    <phoneticPr fontId="3"/>
  </si>
  <si>
    <t>団体略称名</t>
    <rPh sb="0" eb="2">
      <t>ダンタイ</t>
    </rPh>
    <rPh sb="2" eb="4">
      <t>リャクショウ</t>
    </rPh>
    <rPh sb="4" eb="5">
      <t>メイ</t>
    </rPh>
    <phoneticPr fontId="3"/>
  </si>
  <si>
    <t>団　体　所　在　地
（個人申込者は住所）</t>
    <rPh sb="0" eb="1">
      <t>ダン</t>
    </rPh>
    <rPh sb="2" eb="3">
      <t>カラダ</t>
    </rPh>
    <rPh sb="4" eb="5">
      <t>ショ</t>
    </rPh>
    <rPh sb="6" eb="7">
      <t>ザイ</t>
    </rPh>
    <rPh sb="8" eb="9">
      <t>チ</t>
    </rPh>
    <rPh sb="11" eb="13">
      <t>コジン</t>
    </rPh>
    <rPh sb="13" eb="15">
      <t>モウシコミ</t>
    </rPh>
    <rPh sb="15" eb="16">
      <t>シャ</t>
    </rPh>
    <rPh sb="17" eb="19">
      <t>ジュウショ</t>
    </rPh>
    <phoneticPr fontId="19"/>
  </si>
  <si>
    <t>〒</t>
    <phoneticPr fontId="3"/>
  </si>
  <si>
    <t>Tel</t>
    <phoneticPr fontId="3"/>
  </si>
  <si>
    <t>Fax</t>
    <phoneticPr fontId="3"/>
  </si>
  <si>
    <t>申込責任者名</t>
    <phoneticPr fontId="3"/>
  </si>
  <si>
    <t>㊞</t>
    <phoneticPr fontId="3"/>
  </si>
  <si>
    <t>申込責任者
連絡先電話</t>
    <phoneticPr fontId="3"/>
  </si>
  <si>
    <t>男子種目名</t>
    <rPh sb="0" eb="2">
      <t>ダンシ</t>
    </rPh>
    <rPh sb="2" eb="4">
      <t>シュモク</t>
    </rPh>
    <rPh sb="4" eb="5">
      <t>メイ</t>
    </rPh>
    <phoneticPr fontId="3"/>
  </si>
  <si>
    <t>人数</t>
    <rPh sb="0" eb="2">
      <t>ニンズウ</t>
    </rPh>
    <phoneticPr fontId="3"/>
  </si>
  <si>
    <t>女子種目名</t>
    <rPh sb="0" eb="2">
      <t>ジョシ</t>
    </rPh>
    <rPh sb="2" eb="4">
      <t>シュモク</t>
    </rPh>
    <rPh sb="4" eb="5">
      <t>メイ</t>
    </rPh>
    <phoneticPr fontId="3"/>
  </si>
  <si>
    <t>人</t>
    <rPh sb="0" eb="1">
      <t>ニン</t>
    </rPh>
    <phoneticPr fontId="3"/>
  </si>
  <si>
    <t>参加申込費集計</t>
    <rPh sb="0" eb="2">
      <t>サンカ</t>
    </rPh>
    <rPh sb="2" eb="4">
      <t>モウシコミ</t>
    </rPh>
    <rPh sb="4" eb="5">
      <t>ヒ</t>
    </rPh>
    <rPh sb="5" eb="7">
      <t>シュウケイ</t>
    </rPh>
    <phoneticPr fontId="3"/>
  </si>
  <si>
    <t>男　子　計</t>
    <rPh sb="0" eb="1">
      <t>オトコ</t>
    </rPh>
    <rPh sb="2" eb="3">
      <t>コ</t>
    </rPh>
    <rPh sb="4" eb="5">
      <t>ケイ</t>
    </rPh>
    <phoneticPr fontId="3"/>
  </si>
  <si>
    <t>女　子　計</t>
    <rPh sb="0" eb="1">
      <t>オンナ</t>
    </rPh>
    <rPh sb="2" eb="3">
      <t>コ</t>
    </rPh>
    <rPh sb="4" eb="5">
      <t>ケイ</t>
    </rPh>
    <phoneticPr fontId="3"/>
  </si>
  <si>
    <t>参加申込費計</t>
    <rPh sb="0" eb="2">
      <t>サンカ</t>
    </rPh>
    <rPh sb="2" eb="4">
      <t>モウシコミ</t>
    </rPh>
    <rPh sb="4" eb="5">
      <t>ヒ</t>
    </rPh>
    <rPh sb="5" eb="6">
      <t>ケイ</t>
    </rPh>
    <phoneticPr fontId="3"/>
  </si>
  <si>
    <t>この申込種目人数一覧表は、確認用で印刷できます</t>
    <rPh sb="2" eb="4">
      <t>モウシコミ</t>
    </rPh>
    <rPh sb="4" eb="6">
      <t>シュモク</t>
    </rPh>
    <rPh sb="6" eb="8">
      <t>ニンズウ</t>
    </rPh>
    <rPh sb="8" eb="10">
      <t>イチラン</t>
    </rPh>
    <rPh sb="10" eb="11">
      <t>ヒョウ</t>
    </rPh>
    <rPh sb="13" eb="16">
      <t>カクニンヨウ</t>
    </rPh>
    <rPh sb="17" eb="19">
      <t>インサツ</t>
    </rPh>
    <phoneticPr fontId="3"/>
  </si>
  <si>
    <t>団体住所
郵便番号</t>
    <rPh sb="0" eb="2">
      <t>ダンタイ</t>
    </rPh>
    <rPh sb="2" eb="4">
      <t>ジュウショ</t>
    </rPh>
    <rPh sb="5" eb="9">
      <t>ユウビンバンゴウ</t>
    </rPh>
    <phoneticPr fontId="1"/>
  </si>
  <si>
    <t>団体住所</t>
    <rPh sb="0" eb="2">
      <t>ダンタイ</t>
    </rPh>
    <rPh sb="2" eb="4">
      <t>ジュウショ</t>
    </rPh>
    <phoneticPr fontId="1"/>
  </si>
  <si>
    <t>一般・大学</t>
    <rPh sb="0" eb="2">
      <t>イッパン</t>
    </rPh>
    <rPh sb="3" eb="5">
      <t>ダイガク</t>
    </rPh>
    <phoneticPr fontId="3"/>
  </si>
  <si>
    <t xml:space="preserve">中学・高校は、今年度の
県中・高体連登録番号。
一般・大学は、今年度の
県陸協登録、学連登録の
番号の入力。
</t>
    <phoneticPr fontId="3"/>
  </si>
  <si>
    <t>半角ｶﾀｶﾅで入力</t>
  </si>
  <si>
    <t xml:space="preserve">半角英数で入力
</t>
    <phoneticPr fontId="3"/>
  </si>
  <si>
    <t xml:space="preserve">入力省略可
</t>
    <phoneticPr fontId="3"/>
  </si>
  <si>
    <t>申込種目のドロップリスト選択入力、ベスト記録について。</t>
  </si>
  <si>
    <t>＊</t>
    <phoneticPr fontId="3"/>
  </si>
  <si>
    <r>
      <t>＊</t>
    </r>
    <r>
      <rPr>
        <b/>
        <sz val="12"/>
        <rFont val="ＭＳ Ｐゴシック"/>
        <family val="3"/>
        <charset val="128"/>
      </rPr>
      <t>、</t>
    </r>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</si>
  <si>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</si>
  <si>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</si>
  <si>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</si>
  <si>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</si>
  <si>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</si>
  <si>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</si>
  <si>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</si>
  <si>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</si>
  <si>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</si>
  <si>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</si>
  <si>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11、</t>
    <phoneticPr fontId="3"/>
  </si>
  <si>
    <t>12、</t>
    <phoneticPr fontId="3"/>
  </si>
  <si>
    <t>　　　　　　　　　　　　走幅・砲丸･ヤリ・円盤・ハンマー ⇒　4m85、10m85、25m36、45ｍ78　の様に</t>
  </si>
  <si>
    <t>　　ベスト記録の入力ルールについて (半角英数モードで入力）。区切りは［．］（ドット）キーです。</t>
    <phoneticPr fontId="3"/>
  </si>
  <si>
    <t>　　　分、秒、秒以下の表示は、15分12秒43　⇒15.12.43 　秒以下２桁「.00」まで必須</t>
    <phoneticPr fontId="3"/>
  </si>
  <si>
    <t>　　　フィールド種目は、走高跳  ⇒  1m45</t>
    <phoneticPr fontId="3"/>
  </si>
  <si>
    <t>④</t>
    <phoneticPr fontId="3"/>
  </si>
  <si>
    <t>①</t>
    <phoneticPr fontId="3"/>
  </si>
  <si>
    <t>②</t>
    <phoneticPr fontId="3"/>
  </si>
  <si>
    <t>③</t>
    <phoneticPr fontId="3"/>
  </si>
  <si>
    <t>種目の選択は、競技者の種別と性別の選択入力完了後。</t>
    <rPh sb="23" eb="24">
      <t>ゴ</t>
    </rPh>
    <phoneticPr fontId="3"/>
  </si>
  <si>
    <t>記録数値の入力については、下記。</t>
    <phoneticPr fontId="3"/>
  </si>
  <si>
    <t>競技会名</t>
    <rPh sb="0" eb="3">
      <t>キョウギカイ</t>
    </rPh>
    <rPh sb="3" eb="4">
      <t>メイ</t>
    </rPh>
    <phoneticPr fontId="3"/>
  </si>
  <si>
    <t xml:space="preserve">姓名が外字の場合、番組編成で表示が「？」「・」になります。「ひらがな」または表示が、日常で許容表記され使用する漢字で入力。
</t>
    <phoneticPr fontId="3"/>
  </si>
  <si>
    <t>参加費</t>
    <phoneticPr fontId="3"/>
  </si>
  <si>
    <t xml:space="preserve"> 競技会当日</t>
    <rPh sb="1" eb="4">
      <t>キョウギカイ</t>
    </rPh>
    <rPh sb="4" eb="6">
      <t>トウジツ</t>
    </rPh>
    <phoneticPr fontId="3"/>
  </si>
  <si>
    <t xml:space="preserve">競技者氏名の姓を入力後に「JPN」が表示されます。もし違う場合は半角英数で入力。
</t>
    <phoneticPr fontId="3"/>
  </si>
  <si>
    <t>一般・大学の学連登録者は、団体の陸連登録所在地ではなく、個人の陸連登録都道府県名。</t>
    <phoneticPr fontId="3"/>
  </si>
  <si>
    <t xml:space="preserve">ドロップダウンリストから選択入力。
</t>
    <phoneticPr fontId="3"/>
  </si>
  <si>
    <t>「競技者データ入力シート」の入力について。</t>
    <rPh sb="1" eb="4">
      <t>キョウギシャ</t>
    </rPh>
    <rPh sb="7" eb="9">
      <t>ニュウリョク</t>
    </rPh>
    <rPh sb="14" eb="16">
      <t>ニュウリョク</t>
    </rPh>
    <phoneticPr fontId="3"/>
  </si>
  <si>
    <t>学
年</t>
    <phoneticPr fontId="1"/>
  </si>
  <si>
    <t>種
別</t>
    <rPh sb="0" eb="1">
      <t>タネ</t>
    </rPh>
    <rPh sb="2" eb="3">
      <t>ベツ</t>
    </rPh>
    <phoneticPr fontId="3"/>
  </si>
  <si>
    <t>性
別</t>
    <rPh sb="0" eb="1">
      <t>セイ</t>
    </rPh>
    <rPh sb="2" eb="3">
      <t>ベツ</t>
    </rPh>
    <phoneticPr fontId="3"/>
  </si>
  <si>
    <t>生
年</t>
    <rPh sb="0" eb="1">
      <t>ショウ</t>
    </rPh>
    <rPh sb="2" eb="3">
      <t>トシ</t>
    </rPh>
    <phoneticPr fontId="3"/>
  </si>
  <si>
    <t>月
日</t>
    <rPh sb="0" eb="1">
      <t>ツキ</t>
    </rPh>
    <rPh sb="2" eb="3">
      <t>ヒ</t>
    </rPh>
    <phoneticPr fontId="3"/>
  </si>
  <si>
    <t>登録
地区</t>
    <rPh sb="0" eb="2">
      <t>トウロク</t>
    </rPh>
    <rPh sb="3" eb="5">
      <t>チク</t>
    </rPh>
    <phoneticPr fontId="3"/>
  </si>
  <si>
    <t>国
籍</t>
    <rPh sb="0" eb="1">
      <t>クニ</t>
    </rPh>
    <rPh sb="2" eb="3">
      <t>セキ</t>
    </rPh>
    <phoneticPr fontId="3"/>
  </si>
  <si>
    <t xml:space="preserve">  受付受理確認団体リスト発表後、指定口座への振込納入。(ＨＰ参照,受付団体番号要確認)</t>
    <rPh sb="31" eb="33">
      <t>サンショウ</t>
    </rPh>
    <rPh sb="34" eb="36">
      <t>ウケツケ</t>
    </rPh>
    <rPh sb="36" eb="38">
      <t>ダンタイ</t>
    </rPh>
    <rPh sb="38" eb="40">
      <t>バンゴウ</t>
    </rPh>
    <rPh sb="40" eb="41">
      <t>ヨウ</t>
    </rPh>
    <rPh sb="41" eb="43">
      <t>カクニン</t>
    </rPh>
    <phoneticPr fontId="3"/>
  </si>
  <si>
    <t>公認競技会記録がない場合、練習(校内)記録会などでも可。</t>
    <rPh sb="0" eb="2">
      <t>コウニン</t>
    </rPh>
    <rPh sb="2" eb="5">
      <t>キョウギカイ</t>
    </rPh>
    <rPh sb="5" eb="7">
      <t>キロク</t>
    </rPh>
    <rPh sb="10" eb="12">
      <t>バアイ</t>
    </rPh>
    <rPh sb="13" eb="15">
      <t>レンシュウ</t>
    </rPh>
    <rPh sb="16" eb="18">
      <t>コウナイ</t>
    </rPh>
    <rPh sb="19" eb="21">
      <t>キロク</t>
    </rPh>
    <rPh sb="21" eb="22">
      <t>カイ</t>
    </rPh>
    <rPh sb="26" eb="27">
      <t>カ</t>
    </rPh>
    <phoneticPr fontId="3"/>
  </si>
  <si>
    <t>番号は、申込競技者の累計です。競技者氏名の姓が入力されたら累計表示します。</t>
    <rPh sb="0" eb="2">
      <t>バンゴウ</t>
    </rPh>
    <rPh sb="4" eb="6">
      <t>モウシコミ</t>
    </rPh>
    <rPh sb="6" eb="9">
      <t>キョウギシャ</t>
    </rPh>
    <rPh sb="10" eb="12">
      <t>ルイケイ</t>
    </rPh>
    <rPh sb="15" eb="18">
      <t>キョウギシャ</t>
    </rPh>
    <rPh sb="18" eb="20">
      <t>シメイ</t>
    </rPh>
    <rPh sb="21" eb="22">
      <t>セイ</t>
    </rPh>
    <rPh sb="23" eb="25">
      <t>ニュウリョク</t>
    </rPh>
    <rPh sb="29" eb="31">
      <t>ルイケイ</t>
    </rPh>
    <rPh sb="31" eb="33">
      <t>ヒョウジ</t>
    </rPh>
    <phoneticPr fontId="3"/>
  </si>
  <si>
    <t>A</t>
  </si>
  <si>
    <t>ﾘﾚｰ
ﾁｰﾑ</t>
  </si>
  <si>
    <t>B</t>
  </si>
  <si>
    <t>B</t>
    <phoneticPr fontId="1"/>
  </si>
  <si>
    <t>C</t>
  </si>
  <si>
    <t>C</t>
    <phoneticPr fontId="1"/>
  </si>
  <si>
    <t>D</t>
    <phoneticPr fontId="1"/>
  </si>
  <si>
    <t>E</t>
    <phoneticPr fontId="1"/>
  </si>
  <si>
    <t>F</t>
    <phoneticPr fontId="1"/>
  </si>
  <si>
    <t>G</t>
    <phoneticPr fontId="1"/>
  </si>
  <si>
    <t>H</t>
    <phoneticPr fontId="1"/>
  </si>
  <si>
    <t>女子リレー競技名</t>
    <rPh sb="0" eb="2">
      <t>ジョシ</t>
    </rPh>
    <rPh sb="5" eb="8">
      <t>キョウギメイ</t>
    </rPh>
    <phoneticPr fontId="3"/>
  </si>
  <si>
    <t>男子リレー競技名</t>
    <rPh sb="0" eb="2">
      <t>ダンシ</t>
    </rPh>
    <rPh sb="5" eb="8">
      <t>キョウギメイ</t>
    </rPh>
    <phoneticPr fontId="3"/>
  </si>
  <si>
    <t>競技
コード</t>
    <rPh sb="0" eb="2">
      <t>キョウギ</t>
    </rPh>
    <phoneticPr fontId="3"/>
  </si>
  <si>
    <t>競技名(正式競技名)</t>
    <rPh sb="0" eb="3">
      <t>キョウギメイ</t>
    </rPh>
    <rPh sb="4" eb="6">
      <t>セイシキ</t>
    </rPh>
    <rPh sb="6" eb="8">
      <t>キョウギ</t>
    </rPh>
    <rPh sb="8" eb="9">
      <t>メイ</t>
    </rPh>
    <phoneticPr fontId="3"/>
  </si>
  <si>
    <t>ﾘﾚｰ
ﾁｰﾑ</t>
    <phoneticPr fontId="1"/>
  </si>
  <si>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</si>
  <si>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</si>
  <si>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</si>
  <si>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</si>
  <si>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</si>
  <si>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</si>
  <si>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</si>
  <si>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</si>
  <si>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</si>
  <si>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</si>
  <si>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</si>
  <si>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</si>
  <si>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</si>
  <si>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</si>
  <si>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</si>
  <si>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</si>
  <si>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チームNo</t>
  </si>
  <si>
    <t>所属コード</t>
    <rPh sb="0" eb="2">
      <t>ショゾク</t>
    </rPh>
    <phoneticPr fontId="26"/>
  </si>
  <si>
    <t>チーム名</t>
    <rPh sb="3" eb="4">
      <t>メイ</t>
    </rPh>
    <phoneticPr fontId="26"/>
  </si>
  <si>
    <t>チームカナ</t>
  </si>
  <si>
    <t>チーム略称</t>
    <rPh sb="3" eb="5">
      <t>リャクショウ</t>
    </rPh>
    <phoneticPr fontId="26"/>
  </si>
  <si>
    <t>チーム正式名称</t>
    <rPh sb="3" eb="5">
      <t>セイシキ</t>
    </rPh>
    <rPh sb="5" eb="7">
      <t>メイショウ</t>
    </rPh>
    <phoneticPr fontId="26"/>
  </si>
  <si>
    <t>ID</t>
  </si>
  <si>
    <t>競技者No
ｺﾋﾟｰ後注意</t>
    <rPh sb="0" eb="3">
      <t>キョウギシャ</t>
    </rPh>
    <rPh sb="10" eb="11">
      <t>ゴ</t>
    </rPh>
    <rPh sb="11" eb="13">
      <t>チュウイ</t>
    </rPh>
    <phoneticPr fontId="26"/>
  </si>
  <si>
    <t>競技者名</t>
    <rPh sb="0" eb="3">
      <t>キョウギシャ</t>
    </rPh>
    <rPh sb="3" eb="4">
      <t>メイ</t>
    </rPh>
    <phoneticPr fontId="26"/>
  </si>
  <si>
    <t>競技コード</t>
    <rPh sb="0" eb="2">
      <t>キョウギ</t>
    </rPh>
    <phoneticPr fontId="26"/>
  </si>
  <si>
    <t>自己記録</t>
    <rPh sb="0" eb="2">
      <t>ジコ</t>
    </rPh>
    <rPh sb="2" eb="4">
      <t>キロク</t>
    </rPh>
    <phoneticPr fontId="26"/>
  </si>
  <si>
    <t>チーム</t>
  </si>
  <si>
    <t>女子種目合計人数</t>
    <rPh sb="0" eb="2">
      <t>ジョシ</t>
    </rPh>
    <rPh sb="2" eb="4">
      <t>シュモク</t>
    </rPh>
    <rPh sb="4" eb="6">
      <t>ゴウケイ</t>
    </rPh>
    <rPh sb="6" eb="8">
      <t>ニンズウ</t>
    </rPh>
    <phoneticPr fontId="3"/>
  </si>
  <si>
    <r>
      <rPr>
        <sz val="13"/>
        <color rgb="FFFF0000"/>
        <rFont val="ＭＳ Ｐゴシック"/>
        <family val="3"/>
        <charset val="128"/>
      </rPr>
      <t>　　　</t>
    </r>
    <r>
      <rPr>
        <sz val="13"/>
        <rFont val="ＭＳ Ｐゴシック"/>
        <family val="3"/>
        <charset val="128"/>
      </rPr>
      <t>姓名の漢字以外全て、カタカナ・数字・アルファベットの入力は、全て「半角英数」です。</t>
    </r>
    <rPh sb="3" eb="5">
      <t>セイメイ</t>
    </rPh>
    <rPh sb="6" eb="8">
      <t>カンジ</t>
    </rPh>
    <rPh sb="8" eb="10">
      <t>イガイ</t>
    </rPh>
    <rPh sb="10" eb="11">
      <t>スベ</t>
    </rPh>
    <rPh sb="18" eb="20">
      <t>スウジ</t>
    </rPh>
    <rPh sb="29" eb="31">
      <t>ニュウリョク</t>
    </rPh>
    <rPh sb="33" eb="34">
      <t>スベ</t>
    </rPh>
    <rPh sb="36" eb="38">
      <t>ハンカク</t>
    </rPh>
    <rPh sb="38" eb="40">
      <t>エイスウ</t>
    </rPh>
    <phoneticPr fontId="3"/>
  </si>
  <si>
    <r>
      <t>　</t>
    </r>
    <r>
      <rPr>
        <b/>
        <sz val="13"/>
        <rFont val="ＭＳ ゴシック"/>
        <family val="3"/>
        <charset val="128"/>
      </rPr>
      <t>＊</t>
    </r>
    <r>
      <rPr>
        <sz val="13"/>
        <rFont val="ＭＳ ゴシック"/>
        <family val="3"/>
        <charset val="128"/>
      </rPr>
      <t>　データは、左側から順に入力。種別・性別が未入力の場合、競技種目の選択が不可です。</t>
    </r>
    <rPh sb="8" eb="10">
      <t>ヒダリガワ</t>
    </rPh>
    <rPh sb="12" eb="13">
      <t>ジュン</t>
    </rPh>
    <rPh sb="17" eb="19">
      <t>シュベツ</t>
    </rPh>
    <rPh sb="20" eb="22">
      <t>セイベツ</t>
    </rPh>
    <rPh sb="23" eb="26">
      <t>ミニュウリョク</t>
    </rPh>
    <rPh sb="27" eb="29">
      <t>バアイ</t>
    </rPh>
    <rPh sb="30" eb="32">
      <t>キョウギ</t>
    </rPh>
    <rPh sb="32" eb="34">
      <t>シュモク</t>
    </rPh>
    <rPh sb="35" eb="37">
      <t>センタク</t>
    </rPh>
    <rPh sb="38" eb="40">
      <t>フカ</t>
    </rPh>
    <phoneticPr fontId="3"/>
  </si>
  <si>
    <t>　　　なお、60秒を超える場合は  65秒34 ⇒ 　1.05.34　（60進法で表記）</t>
    <rPh sb="38" eb="40">
      <t>シンホウ</t>
    </rPh>
    <rPh sb="41" eb="43">
      <t>ヒョウキ</t>
    </rPh>
    <phoneticPr fontId="3"/>
  </si>
  <si>
    <t>　　全入力完了後、右の「申込種目人数一覧表」で、確認。</t>
    <rPh sb="2" eb="3">
      <t>ゼン</t>
    </rPh>
    <rPh sb="3" eb="5">
      <t>ニュウリョク</t>
    </rPh>
    <rPh sb="5" eb="7">
      <t>カンリョウ</t>
    </rPh>
    <rPh sb="7" eb="8">
      <t>ゴ</t>
    </rPh>
    <rPh sb="9" eb="10">
      <t>ミギ</t>
    </rPh>
    <rPh sb="12" eb="14">
      <t>モウシコミ</t>
    </rPh>
    <rPh sb="14" eb="16">
      <t>シュモク</t>
    </rPh>
    <rPh sb="16" eb="18">
      <t>ニンズウ</t>
    </rPh>
    <rPh sb="18" eb="20">
      <t>イチラン</t>
    </rPh>
    <rPh sb="20" eb="21">
      <t>ヒョウ</t>
    </rPh>
    <rPh sb="24" eb="26">
      <t>カクニン</t>
    </rPh>
    <phoneticPr fontId="3"/>
  </si>
  <si>
    <t>ベスト記録データは、基本的に公認大会記録。ベスト記録データは、番組編成の基本になります。下記④参照</t>
    <rPh sb="10" eb="13">
      <t>キホンテキ</t>
    </rPh>
    <rPh sb="14" eb="16">
      <t>コウニン</t>
    </rPh>
    <rPh sb="16" eb="18">
      <t>タイカイ</t>
    </rPh>
    <rPh sb="18" eb="20">
      <t>キロク</t>
    </rPh>
    <rPh sb="44" eb="46">
      <t>カキ</t>
    </rPh>
    <rPh sb="47" eb="49">
      <t>サンショウ</t>
    </rPh>
    <phoneticPr fontId="3"/>
  </si>
  <si>
    <t>種目４</t>
    <rPh sb="0" eb="2">
      <t>シュモク</t>
    </rPh>
    <phoneticPr fontId="3"/>
  </si>
  <si>
    <t>共通男子3000m</t>
  </si>
  <si>
    <t>共通男子5000m</t>
  </si>
  <si>
    <t>共通男子10000m</t>
  </si>
  <si>
    <t>共通女子1500m</t>
  </si>
  <si>
    <t>共通女子3000m</t>
  </si>
  <si>
    <t>共通女子5000m</t>
  </si>
  <si>
    <t>ｻﾄｳ</t>
  </si>
  <si>
    <t>ﾀﾛｳ</t>
  </si>
  <si>
    <t>ｺﾊﾞﾔｼ</t>
  </si>
  <si>
    <t>2</t>
  </si>
  <si>
    <t>3</t>
  </si>
  <si>
    <t>種 目 ３</t>
    <rPh sb="0" eb="1">
      <t>タネ</t>
    </rPh>
    <rPh sb="2" eb="3">
      <t>モク</t>
    </rPh>
    <phoneticPr fontId="3"/>
  </si>
  <si>
    <t>登録
ﾅﾝﾊﾞｰ</t>
    <rPh sb="0" eb="2">
      <t>トウロク</t>
    </rPh>
    <phoneticPr fontId="3"/>
  </si>
  <si>
    <t>種性別集計</t>
    <rPh sb="0" eb="1">
      <t>タネ</t>
    </rPh>
    <rPh sb="1" eb="2">
      <t>セイ</t>
    </rPh>
    <rPh sb="2" eb="3">
      <t>ベツ</t>
    </rPh>
    <rPh sb="3" eb="5">
      <t>シュウケイ</t>
    </rPh>
    <phoneticPr fontId="1"/>
  </si>
  <si>
    <t>男子合計人数</t>
    <rPh sb="0" eb="2">
      <t>ダンシ</t>
    </rPh>
    <rPh sb="2" eb="4">
      <t>ゴウケイ</t>
    </rPh>
    <rPh sb="4" eb="6">
      <t>ニンズウ</t>
    </rPh>
    <phoneticPr fontId="3"/>
  </si>
  <si>
    <t>　　申　込　種　目　人　数　確　認　一　覧　表</t>
    <rPh sb="2" eb="3">
      <t>サル</t>
    </rPh>
    <rPh sb="4" eb="5">
      <t>コミ</t>
    </rPh>
    <rPh sb="6" eb="7">
      <t>タネ</t>
    </rPh>
    <rPh sb="8" eb="9">
      <t>メ</t>
    </rPh>
    <rPh sb="10" eb="11">
      <t>ジン</t>
    </rPh>
    <rPh sb="12" eb="13">
      <t>カズ</t>
    </rPh>
    <rPh sb="14" eb="15">
      <t>アキラ</t>
    </rPh>
    <rPh sb="16" eb="17">
      <t>シノブ</t>
    </rPh>
    <rPh sb="18" eb="19">
      <t>イチ</t>
    </rPh>
    <rPh sb="20" eb="21">
      <t>ラン</t>
    </rPh>
    <rPh sb="22" eb="23">
      <t>ヒョウ</t>
    </rPh>
    <phoneticPr fontId="3"/>
  </si>
  <si>
    <t>計</t>
    <rPh sb="0" eb="1">
      <t>ケイ</t>
    </rPh>
    <phoneticPr fontId="1"/>
  </si>
  <si>
    <t>参加申込手続</t>
    <rPh sb="0" eb="2">
      <t>サンカ</t>
    </rPh>
    <rPh sb="2" eb="4">
      <t>モウシコミ</t>
    </rPh>
    <rPh sb="4" eb="6">
      <t>テツヅキ</t>
    </rPh>
    <phoneticPr fontId="1"/>
  </si>
  <si>
    <t>申込ファイル</t>
    <rPh sb="0" eb="2">
      <t>モウシコミ</t>
    </rPh>
    <phoneticPr fontId="3"/>
  </si>
  <si>
    <t>添付送信先。
entry@mrk-tandf.jp</t>
    <rPh sb="4" eb="5">
      <t>サキ</t>
    </rPh>
    <phoneticPr fontId="3"/>
  </si>
  <si>
    <t>入力については下記注意事項で確認。入力完了後右の各申込集計表で確認</t>
    <rPh sb="0" eb="2">
      <t>ニュウリョク</t>
    </rPh>
    <rPh sb="7" eb="9">
      <t>カキ</t>
    </rPh>
    <rPh sb="9" eb="11">
      <t>チュウイ</t>
    </rPh>
    <rPh sb="11" eb="13">
      <t>ジコウ</t>
    </rPh>
    <rPh sb="14" eb="16">
      <t>カクニン</t>
    </rPh>
    <rPh sb="17" eb="19">
      <t>ニュウリョク</t>
    </rPh>
    <rPh sb="19" eb="21">
      <t>カンリョウ</t>
    </rPh>
    <rPh sb="21" eb="22">
      <t>ゴ</t>
    </rPh>
    <rPh sb="22" eb="23">
      <t>ミギ</t>
    </rPh>
    <rPh sb="24" eb="25">
      <t>カク</t>
    </rPh>
    <rPh sb="25" eb="27">
      <t>モウシコミ</t>
    </rPh>
    <rPh sb="27" eb="29">
      <t>シュウケイ</t>
    </rPh>
    <rPh sb="29" eb="30">
      <t>オモテ</t>
    </rPh>
    <rPh sb="31" eb="33">
      <t>カクニン</t>
    </rPh>
    <phoneticPr fontId="3"/>
  </si>
  <si>
    <t>申込
ﾃﾞｰﾀ
送信</t>
    <rPh sb="0" eb="1">
      <t>サル</t>
    </rPh>
    <rPh sb="1" eb="2">
      <t>コミ</t>
    </rPh>
    <rPh sb="8" eb="10">
      <t>ソウシン</t>
    </rPh>
    <phoneticPr fontId="3"/>
  </si>
  <si>
    <r>
      <t>入力完了ファイル名は、</t>
    </r>
    <r>
      <rPr>
        <b/>
        <sz val="13"/>
        <color rgb="FFFF0000"/>
        <rFont val="ＭＳ ゴシック"/>
        <family val="3"/>
        <charset val="128"/>
      </rPr>
      <t>略称</t>
    </r>
    <r>
      <rPr>
        <b/>
        <sz val="13"/>
        <color indexed="10"/>
        <rFont val="ＭＳ ゴシック"/>
        <family val="3"/>
        <charset val="128"/>
      </rPr>
      <t>団体名○○○を先頭に入力変更保存、</t>
    </r>
    <r>
      <rPr>
        <sz val="14"/>
        <rFont val="ＭＳ ゴシック"/>
        <family val="3"/>
        <charset val="128"/>
      </rPr>
      <t/>
    </r>
    <rPh sb="0" eb="2">
      <t>ニュウリョク</t>
    </rPh>
    <rPh sb="2" eb="4">
      <t>カンリョウ</t>
    </rPh>
    <rPh sb="11" eb="13">
      <t>リャクショウ</t>
    </rPh>
    <rPh sb="20" eb="22">
      <t>セントウ</t>
    </rPh>
    <rPh sb="23" eb="25">
      <t>ニュウリョク</t>
    </rPh>
    <rPh sb="27" eb="29">
      <t>ホゾン</t>
    </rPh>
    <phoneticPr fontId="3"/>
  </si>
  <si>
    <t xml:space="preserve">  団体受付で所属長押印済み｢大会申込一覧表｣提出・参加費振替振込票の提示確認。</t>
    <rPh sb="2" eb="4">
      <t>ダンタイ</t>
    </rPh>
    <rPh sb="4" eb="6">
      <t>ウケツケ</t>
    </rPh>
    <rPh sb="23" eb="25">
      <t>テイシュツ</t>
    </rPh>
    <rPh sb="29" eb="31">
      <t>フリカエ</t>
    </rPh>
    <rPh sb="35" eb="37">
      <t>テイジ</t>
    </rPh>
    <rPh sb="37" eb="39">
      <t>カクニン</t>
    </rPh>
    <phoneticPr fontId="3"/>
  </si>
  <si>
    <t>競 技 者 デ ー タ 入 力 シ ー ト</t>
    <phoneticPr fontId="1"/>
  </si>
  <si>
    <t>国籍　</t>
    <rPh sb="0" eb="2">
      <t>コクセキ</t>
    </rPh>
    <phoneticPr fontId="3"/>
  </si>
  <si>
    <t>部
門</t>
    <rPh sb="0" eb="1">
      <t>ブ</t>
    </rPh>
    <rPh sb="2" eb="3">
      <t>モン</t>
    </rPh>
    <phoneticPr fontId="3"/>
  </si>
  <si>
    <t>高校・中学</t>
    <rPh sb="0" eb="2">
      <t>コウコウ</t>
    </rPh>
    <rPh sb="3" eb="5">
      <t>チュウガク</t>
    </rPh>
    <phoneticPr fontId="3"/>
  </si>
  <si>
    <t>一般大学</t>
  </si>
  <si>
    <t>一般大学</t>
    <rPh sb="0" eb="2">
      <t>イッパン</t>
    </rPh>
    <rPh sb="2" eb="4">
      <t>ダイガク</t>
    </rPh>
    <phoneticPr fontId="1"/>
  </si>
  <si>
    <t>男　子　種　別</t>
    <rPh sb="0" eb="1">
      <t>オトコ</t>
    </rPh>
    <rPh sb="2" eb="3">
      <t>コ</t>
    </rPh>
    <rPh sb="4" eb="5">
      <t>タネ</t>
    </rPh>
    <rPh sb="6" eb="7">
      <t>ベツ</t>
    </rPh>
    <phoneticPr fontId="3"/>
  </si>
  <si>
    <t>女　子　種　別</t>
    <rPh sb="0" eb="1">
      <t>オンナ</t>
    </rPh>
    <rPh sb="2" eb="3">
      <t>コ</t>
    </rPh>
    <rPh sb="4" eb="5">
      <t>タネ</t>
    </rPh>
    <rPh sb="6" eb="7">
      <t>ベツ</t>
    </rPh>
    <phoneticPr fontId="3"/>
  </si>
  <si>
    <t>種目入力は、部門と性別の両方選択入力後、可能です。</t>
    <rPh sb="6" eb="8">
      <t>ブモン</t>
    </rPh>
    <rPh sb="9" eb="11">
      <t>セイベツ</t>
    </rPh>
    <rPh sb="12" eb="14">
      <t>リョウホウ</t>
    </rPh>
    <rPh sb="14" eb="16">
      <t>センタク</t>
    </rPh>
    <rPh sb="18" eb="19">
      <t>ゴ</t>
    </rPh>
    <rPh sb="20" eb="22">
      <t>カノウ</t>
    </rPh>
    <phoneticPr fontId="3"/>
  </si>
  <si>
    <t xml:space="preserve"> 大　会　申　込　一　覧　表　　　　 </t>
    <rPh sb="1" eb="2">
      <t>ダイ</t>
    </rPh>
    <rPh sb="3" eb="4">
      <t>カイ</t>
    </rPh>
    <rPh sb="5" eb="6">
      <t>サル</t>
    </rPh>
    <rPh sb="7" eb="8">
      <t>コミ</t>
    </rPh>
    <rPh sb="9" eb="10">
      <t>イッ</t>
    </rPh>
    <rPh sb="11" eb="12">
      <t>ラン</t>
    </rPh>
    <rPh sb="13" eb="14">
      <t>ヒョウ</t>
    </rPh>
    <phoneticPr fontId="16"/>
  </si>
  <si>
    <t>4.58.08</t>
    <phoneticPr fontId="1"/>
  </si>
  <si>
    <t>(省略可)</t>
    <rPh sb="1" eb="4">
      <t>ショウリャクカ</t>
    </rPh>
    <phoneticPr fontId="3"/>
  </si>
  <si>
    <t>在住</t>
    <rPh sb="0" eb="2">
      <t>ザイジュウ</t>
    </rPh>
    <phoneticPr fontId="1"/>
  </si>
  <si>
    <t>在学</t>
    <rPh sb="0" eb="2">
      <t>ザイガク</t>
    </rPh>
    <phoneticPr fontId="1"/>
  </si>
  <si>
    <t>在勤</t>
    <rPh sb="0" eb="2">
      <t>ザイキン</t>
    </rPh>
    <phoneticPr fontId="1"/>
  </si>
  <si>
    <t>種目３</t>
    <rPh sb="0" eb="2">
      <t>シュモク</t>
    </rPh>
    <phoneticPr fontId="3"/>
  </si>
  <si>
    <t xml:space="preserve">KOBAYASHI Taro </t>
  </si>
  <si>
    <t xml:space="preserve">KOBAYASHI Taro </t>
    <phoneticPr fontId="3"/>
  </si>
  <si>
    <t>SATO Hanako</t>
  </si>
  <si>
    <t>SATO Hanako</t>
    <phoneticPr fontId="3"/>
  </si>
  <si>
    <t>N123</t>
  </si>
  <si>
    <t>0821</t>
  </si>
  <si>
    <t>00000000000</t>
  </si>
  <si>
    <t>JPN</t>
  </si>
  <si>
    <t>ﾊﾅｺ</t>
  </si>
  <si>
    <t>1103</t>
  </si>
  <si>
    <t>USA</t>
  </si>
  <si>
    <t>１、競技者データ入力</t>
    <rPh sb="2" eb="5">
      <t>キョウギシャ</t>
    </rPh>
    <rPh sb="8" eb="10">
      <t>ニュウリョク</t>
    </rPh>
    <phoneticPr fontId="3"/>
  </si>
  <si>
    <t>登 録 団 体 名</t>
    <rPh sb="0" eb="1">
      <t>ノボル</t>
    </rPh>
    <rPh sb="2" eb="3">
      <t>ロク</t>
    </rPh>
    <rPh sb="4" eb="5">
      <t>ダン</t>
    </rPh>
    <rPh sb="6" eb="7">
      <t>タイ</t>
    </rPh>
    <rPh sb="8" eb="9">
      <t>メイ</t>
    </rPh>
    <phoneticPr fontId="19"/>
  </si>
  <si>
    <t>１９日
種目選択</t>
    <rPh sb="2" eb="3">
      <t>ニチ</t>
    </rPh>
    <rPh sb="4" eb="5">
      <t>シュ</t>
    </rPh>
    <rPh sb="5" eb="6">
      <t>メ</t>
    </rPh>
    <rPh sb="6" eb="8">
      <t>センタク</t>
    </rPh>
    <phoneticPr fontId="3"/>
  </si>
  <si>
    <r>
      <t xml:space="preserve">所　属　長　名
</t>
    </r>
    <r>
      <rPr>
        <sz val="10"/>
        <rFont val="ＭＳ Ｐ明朝"/>
        <family val="1"/>
        <charset val="128"/>
      </rPr>
      <t>（個人申込は責任者名）</t>
    </r>
    <rPh sb="9" eb="11">
      <t>コジン</t>
    </rPh>
    <rPh sb="11" eb="13">
      <t>モウシコミ</t>
    </rPh>
    <rPh sb="14" eb="17">
      <t>セキニンシャ</t>
    </rPh>
    <rPh sb="17" eb="18">
      <t>メイ</t>
    </rPh>
    <phoneticPr fontId="3"/>
  </si>
  <si>
    <t>10.02.50</t>
    <phoneticPr fontId="3"/>
  </si>
  <si>
    <t>17.59.01</t>
    <phoneticPr fontId="1"/>
  </si>
  <si>
    <t>32.48.55</t>
    <phoneticPr fontId="1"/>
  </si>
  <si>
    <t>秋季記録会</t>
    <rPh sb="0" eb="2">
      <t>シュウキ</t>
    </rPh>
    <rPh sb="2" eb="4">
      <t>キロク</t>
    </rPh>
    <rPh sb="4" eb="5">
      <t>カイ</t>
    </rPh>
    <phoneticPr fontId="1"/>
  </si>
  <si>
    <t>支部選抜大会</t>
    <rPh sb="0" eb="2">
      <t>シブ</t>
    </rPh>
    <rPh sb="2" eb="4">
      <t>センバツ</t>
    </rPh>
    <rPh sb="4" eb="6">
      <t>タイカイ</t>
    </rPh>
    <phoneticPr fontId="1"/>
  </si>
  <si>
    <t>おおぐろの森中</t>
    <rPh sb="5" eb="6">
      <t>モリ</t>
    </rPh>
    <phoneticPr fontId="3"/>
  </si>
  <si>
    <t>流経大付柏高</t>
    <phoneticPr fontId="5"/>
  </si>
  <si>
    <t>芝浦工大柏高</t>
    <phoneticPr fontId="5"/>
  </si>
  <si>
    <t>マーシャル</t>
  </si>
  <si>
    <t>記録・情報処理</t>
    <rPh sb="3" eb="5">
      <t>ジョウホウ</t>
    </rPh>
    <rPh sb="5" eb="7">
      <t>ショリ</t>
    </rPh>
    <phoneticPr fontId="3"/>
  </si>
  <si>
    <t>写真判定</t>
    <rPh sb="0" eb="2">
      <t>シャシン</t>
    </rPh>
    <rPh sb="2" eb="4">
      <t>ハンテイ</t>
    </rPh>
    <phoneticPr fontId="3"/>
  </si>
  <si>
    <t>競技者係</t>
  </si>
  <si>
    <t>出発係</t>
  </si>
  <si>
    <t>スターター</t>
  </si>
  <si>
    <t>監察員</t>
  </si>
  <si>
    <t>周回記録</t>
  </si>
  <si>
    <t xml:space="preserve">    参　加　申　込　種　別　人　数　集　計</t>
    <rPh sb="4" eb="5">
      <t>サン</t>
    </rPh>
    <rPh sb="6" eb="7">
      <t>カ</t>
    </rPh>
    <rPh sb="8" eb="9">
      <t>サル</t>
    </rPh>
    <rPh sb="10" eb="11">
      <t>コミ</t>
    </rPh>
    <rPh sb="12" eb="13">
      <t>タネ</t>
    </rPh>
    <rPh sb="14" eb="15">
      <t>ベツ</t>
    </rPh>
    <rPh sb="16" eb="17">
      <t>ジン</t>
    </rPh>
    <rPh sb="18" eb="19">
      <t>カズ</t>
    </rPh>
    <rPh sb="20" eb="21">
      <t>シュウ</t>
    </rPh>
    <rPh sb="22" eb="23">
      <t>ケイ</t>
    </rPh>
    <phoneticPr fontId="3"/>
  </si>
  <si>
    <r>
      <t xml:space="preserve">  * 大会申込一覧表は、入力完了後確認。このシートも入力必須です。
    所属団体情報は必ず入力
     印刷して</t>
    </r>
    <r>
      <rPr>
        <b/>
        <sz val="12"/>
        <color indexed="10"/>
        <rFont val="ＭＳ Ｐゴシック"/>
        <family val="3"/>
        <charset val="128"/>
      </rPr>
      <t>所属長印を押印、当日受付に提出。</t>
    </r>
    <rPh sb="4" eb="6">
      <t>タイカイ</t>
    </rPh>
    <rPh sb="6" eb="8">
      <t>モウシコミ</t>
    </rPh>
    <rPh sb="8" eb="10">
      <t>イチラン</t>
    </rPh>
    <rPh sb="10" eb="11">
      <t>ヒョウ</t>
    </rPh>
    <rPh sb="13" eb="15">
      <t>ニュウリョク</t>
    </rPh>
    <rPh sb="15" eb="17">
      <t>カンリョウ</t>
    </rPh>
    <rPh sb="17" eb="18">
      <t>ゴ</t>
    </rPh>
    <rPh sb="18" eb="20">
      <t>カクニン</t>
    </rPh>
    <rPh sb="27" eb="29">
      <t>ニュウリョク</t>
    </rPh>
    <rPh sb="29" eb="31">
      <t>ヒッス</t>
    </rPh>
    <rPh sb="39" eb="41">
      <t>ショゾク</t>
    </rPh>
    <rPh sb="41" eb="43">
      <t>ダンタイ</t>
    </rPh>
    <rPh sb="43" eb="45">
      <t>ジョウホウ</t>
    </rPh>
    <rPh sb="46" eb="47">
      <t>カナラ</t>
    </rPh>
    <rPh sb="48" eb="50">
      <t>ニュウリョク</t>
    </rPh>
    <rPh sb="56" eb="58">
      <t>インサツ</t>
    </rPh>
    <rPh sb="60" eb="63">
      <t>ショゾクチョウ</t>
    </rPh>
    <rPh sb="63" eb="64">
      <t>イン</t>
    </rPh>
    <rPh sb="65" eb="67">
      <t>オウイン</t>
    </rPh>
    <rPh sb="68" eb="70">
      <t>トウジツ</t>
    </rPh>
    <rPh sb="70" eb="72">
      <t>ウケツケ</t>
    </rPh>
    <phoneticPr fontId="3"/>
  </si>
  <si>
    <t>２、大 会 申 込 一 覧 表
（団体情報・競技者一覧）</t>
    <rPh sb="17" eb="19">
      <t>ダンタイ</t>
    </rPh>
    <rPh sb="19" eb="21">
      <t>ジョウホウ</t>
    </rPh>
    <rPh sb="22" eb="25">
      <t>キョウギシャ</t>
    </rPh>
    <rPh sb="25" eb="27">
      <t>イチラン</t>
    </rPh>
    <phoneticPr fontId="3"/>
  </si>
  <si>
    <t>Am</t>
  </si>
  <si>
    <t>Bm</t>
  </si>
  <si>
    <t>Cm</t>
  </si>
  <si>
    <t>Af</t>
  </si>
  <si>
    <t>Bf</t>
  </si>
  <si>
    <t>Cf</t>
  </si>
  <si>
    <t>審判級</t>
    <rPh sb="0" eb="2">
      <t>シンパン</t>
    </rPh>
    <rPh sb="2" eb="3">
      <t>キュウ</t>
    </rPh>
    <phoneticPr fontId="3"/>
  </si>
  <si>
    <t>第一希望</t>
    <rPh sb="0" eb="2">
      <t>ダイイチ</t>
    </rPh>
    <rPh sb="2" eb="4">
      <t>キボウ</t>
    </rPh>
    <phoneticPr fontId="3"/>
  </si>
  <si>
    <t>第二希望</t>
    <rPh sb="0" eb="1">
      <t>ダイ</t>
    </rPh>
    <rPh sb="1" eb="2">
      <t>ニ</t>
    </rPh>
    <rPh sb="2" eb="4">
      <t>キボウ</t>
    </rPh>
    <phoneticPr fontId="3"/>
  </si>
  <si>
    <t>種 目 ２</t>
    <rPh sb="0" eb="1">
      <t>タネ</t>
    </rPh>
    <rPh sb="2" eb="3">
      <t>モク</t>
    </rPh>
    <phoneticPr fontId="3"/>
  </si>
  <si>
    <t>競技役員御希望部署に叶わない場合がありますが、その場合はご容赦頂き、ご協力お願いします。</t>
    <rPh sb="0" eb="2">
      <t>キョウギ</t>
    </rPh>
    <rPh sb="2" eb="4">
      <t>ヤクイン</t>
    </rPh>
    <rPh sb="4" eb="5">
      <t>ゴ</t>
    </rPh>
    <rPh sb="5" eb="9">
      <t>キボウブショ</t>
    </rPh>
    <rPh sb="10" eb="11">
      <t>カナ</t>
    </rPh>
    <rPh sb="14" eb="16">
      <t>バアイ</t>
    </rPh>
    <rPh sb="25" eb="27">
      <t>バアイ</t>
    </rPh>
    <rPh sb="29" eb="31">
      <t>ヨウシャ</t>
    </rPh>
    <rPh sb="31" eb="32">
      <t>イタダ</t>
    </rPh>
    <rPh sb="35" eb="37">
      <t>キョウリョク</t>
    </rPh>
    <rPh sb="38" eb="39">
      <t>ネガ</t>
    </rPh>
    <phoneticPr fontId="3"/>
  </si>
  <si>
    <t>S</t>
    <phoneticPr fontId="1"/>
  </si>
  <si>
    <t>振込参加費</t>
    <rPh sb="0" eb="2">
      <t>フリコミ</t>
    </rPh>
    <rPh sb="2" eb="5">
      <t>サンカヒ</t>
    </rPh>
    <phoneticPr fontId="1"/>
  </si>
  <si>
    <t>団体所属地
コード</t>
    <rPh sb="0" eb="2">
      <t>ダンタイ</t>
    </rPh>
    <phoneticPr fontId="1"/>
  </si>
  <si>
    <t>競技種目選択</t>
    <rPh sb="0" eb="2">
      <t>キョウギ</t>
    </rPh>
    <rPh sb="2" eb="3">
      <t>シュ</t>
    </rPh>
    <rPh sb="3" eb="4">
      <t>メ</t>
    </rPh>
    <rPh sb="4" eb="6">
      <t>センタク</t>
    </rPh>
    <phoneticPr fontId="3"/>
  </si>
  <si>
    <t>未</t>
    <rPh sb="0" eb="1">
      <t>ミ</t>
    </rPh>
    <phoneticPr fontId="1"/>
  </si>
  <si>
    <t>アナウンス</t>
    <phoneticPr fontId="1"/>
  </si>
  <si>
    <t>申込団体は、必ずご協力をお願いします。</t>
    <rPh sb="0" eb="2">
      <t>モウシコミ</t>
    </rPh>
    <rPh sb="2" eb="4">
      <t>ダンタイ</t>
    </rPh>
    <rPh sb="6" eb="7">
      <t>カナラ</t>
    </rPh>
    <rPh sb="9" eb="11">
      <t>キョウリョク</t>
    </rPh>
    <rPh sb="13" eb="14">
      <t>ネガ</t>
    </rPh>
    <phoneticPr fontId="3"/>
  </si>
  <si>
    <t>御希望部署に､叶わない場合がありますが、</t>
    <phoneticPr fontId="3"/>
  </si>
  <si>
    <t>その場合ご容赦頂き、競技会の安全運営と</t>
    <rPh sb="10" eb="12">
      <t>キョウギ</t>
    </rPh>
    <rPh sb="12" eb="13">
      <t>カイ</t>
    </rPh>
    <rPh sb="14" eb="16">
      <t>アンゼン</t>
    </rPh>
    <rPh sb="16" eb="18">
      <t>ウンエイ</t>
    </rPh>
    <phoneticPr fontId="3"/>
  </si>
  <si>
    <t>円滑な進行のために、宜しくお願いします。</t>
    <rPh sb="0" eb="2">
      <t>エンカツ</t>
    </rPh>
    <rPh sb="3" eb="5">
      <t>シンコウ</t>
    </rPh>
    <rPh sb="10" eb="11">
      <t>ヨロ</t>
    </rPh>
    <phoneticPr fontId="3"/>
  </si>
  <si>
    <t>協　力
競　技  役  員</t>
    <rPh sb="0" eb="1">
      <t>キョウ</t>
    </rPh>
    <rPh sb="2" eb="3">
      <t>チカラ</t>
    </rPh>
    <rPh sb="5" eb="6">
      <t>セリ</t>
    </rPh>
    <rPh sb="7" eb="8">
      <t>ワザ</t>
    </rPh>
    <rPh sb="10" eb="11">
      <t>エキ</t>
    </rPh>
    <rPh sb="13" eb="14">
      <t>イン</t>
    </rPh>
    <phoneticPr fontId="3"/>
  </si>
  <si>
    <t>氏      名</t>
    <rPh sb="0" eb="1">
      <t>シ</t>
    </rPh>
    <rPh sb="7" eb="8">
      <t>メイ</t>
    </rPh>
    <phoneticPr fontId="3"/>
  </si>
  <si>
    <t>部 署</t>
    <rPh sb="0" eb="1">
      <t>ブ</t>
    </rPh>
    <rPh sb="2" eb="3">
      <t>ショ</t>
    </rPh>
    <phoneticPr fontId="3"/>
  </si>
  <si>
    <t>部 署</t>
    <phoneticPr fontId="3"/>
  </si>
  <si>
    <t>光英V高</t>
    <rPh sb="1" eb="2">
      <t>エイ</t>
    </rPh>
    <rPh sb="3" eb="4">
      <t>コウ</t>
    </rPh>
    <phoneticPr fontId="1"/>
  </si>
  <si>
    <t>光英V中</t>
    <rPh sb="1" eb="2">
      <t>エイ</t>
    </rPh>
    <rPh sb="3" eb="4">
      <t>チュウ</t>
    </rPh>
    <phoneticPr fontId="1"/>
  </si>
  <si>
    <t>競技役員１
　部署1</t>
    <rPh sb="0" eb="2">
      <t>キョウギ</t>
    </rPh>
    <rPh sb="2" eb="4">
      <t>ヤクイン</t>
    </rPh>
    <rPh sb="7" eb="9">
      <t>ブショ</t>
    </rPh>
    <phoneticPr fontId="3"/>
  </si>
  <si>
    <t>競技役員２
　部署2</t>
    <rPh sb="0" eb="2">
      <t>キョウギ</t>
    </rPh>
    <rPh sb="2" eb="4">
      <t>ヤクイン</t>
    </rPh>
    <rPh sb="7" eb="9">
      <t>ブショ</t>
    </rPh>
    <phoneticPr fontId="3"/>
  </si>
  <si>
    <t>競技役員３
　氏名</t>
    <rPh sb="0" eb="2">
      <t>キョウギ</t>
    </rPh>
    <rPh sb="2" eb="4">
      <t>ヤクイン</t>
    </rPh>
    <rPh sb="7" eb="9">
      <t>シメイ</t>
    </rPh>
    <phoneticPr fontId="3"/>
  </si>
  <si>
    <t>競技役員1
　部署2</t>
    <rPh sb="0" eb="2">
      <t>キョウギ</t>
    </rPh>
    <rPh sb="2" eb="4">
      <t>ヤクイン</t>
    </rPh>
    <rPh sb="7" eb="9">
      <t>ブショ</t>
    </rPh>
    <phoneticPr fontId="3"/>
  </si>
  <si>
    <t>競技役員2
　部署1</t>
    <rPh sb="0" eb="2">
      <t>キョウギ</t>
    </rPh>
    <rPh sb="2" eb="4">
      <t>ヤクイン</t>
    </rPh>
    <rPh sb="7" eb="9">
      <t>ブショ</t>
    </rPh>
    <phoneticPr fontId="3"/>
  </si>
  <si>
    <t>所属名
略称</t>
    <phoneticPr fontId="23"/>
  </si>
  <si>
    <t>マーシャル主任</t>
    <rPh sb="5" eb="7">
      <t>シュニン</t>
    </rPh>
    <phoneticPr fontId="3"/>
  </si>
  <si>
    <t>在　住</t>
    <phoneticPr fontId="3"/>
  </si>
  <si>
    <t>市内校在学</t>
    <rPh sb="0" eb="1">
      <t>シ</t>
    </rPh>
    <rPh sb="1" eb="2">
      <t>ナイ</t>
    </rPh>
    <rPh sb="2" eb="3">
      <t>コウ</t>
    </rPh>
    <rPh sb="3" eb="5">
      <t>ザイガク</t>
    </rPh>
    <phoneticPr fontId="3"/>
  </si>
  <si>
    <t>マーシャル</t>
    <phoneticPr fontId="3"/>
  </si>
  <si>
    <t>在　勤</t>
    <phoneticPr fontId="3"/>
  </si>
  <si>
    <t>市内校卒業</t>
    <rPh sb="0" eb="1">
      <t>シ</t>
    </rPh>
    <rPh sb="1" eb="2">
      <t>ナイ</t>
    </rPh>
    <rPh sb="2" eb="3">
      <t>コウ</t>
    </rPh>
    <rPh sb="3" eb="5">
      <t>ソツギョウ</t>
    </rPh>
    <phoneticPr fontId="3"/>
  </si>
  <si>
    <t>記録主任</t>
    <rPh sb="0" eb="2">
      <t>キロク</t>
    </rPh>
    <rPh sb="2" eb="4">
      <t>シュニン</t>
    </rPh>
    <phoneticPr fontId="3"/>
  </si>
  <si>
    <t>在　学</t>
    <phoneticPr fontId="3"/>
  </si>
  <si>
    <t>出生帰省地</t>
    <rPh sb="0" eb="2">
      <t>シュッセイ</t>
    </rPh>
    <rPh sb="2" eb="4">
      <t>キセイ</t>
    </rPh>
    <rPh sb="4" eb="5">
      <t>チ</t>
    </rPh>
    <phoneticPr fontId="3"/>
  </si>
  <si>
    <t>記録・情報処理員</t>
    <phoneticPr fontId="3"/>
  </si>
  <si>
    <t>(記録証）</t>
    <rPh sb="1" eb="3">
      <t>キロク</t>
    </rPh>
    <rPh sb="3" eb="4">
      <t>ショウ</t>
    </rPh>
    <phoneticPr fontId="3"/>
  </si>
  <si>
    <t>写真判定員主任</t>
    <rPh sb="4" eb="5">
      <t>イン</t>
    </rPh>
    <rPh sb="5" eb="7">
      <t>シュニン</t>
    </rPh>
    <phoneticPr fontId="3"/>
  </si>
  <si>
    <t>写真判定員</t>
    <phoneticPr fontId="3"/>
  </si>
  <si>
    <t>決勝計時員主任</t>
    <rPh sb="2" eb="4">
      <t>ケイジ</t>
    </rPh>
    <rPh sb="4" eb="5">
      <t>イン</t>
    </rPh>
    <rPh sb="5" eb="7">
      <t>シュニン</t>
    </rPh>
    <phoneticPr fontId="3"/>
  </si>
  <si>
    <t>決勝計時員</t>
    <rPh sb="0" eb="2">
      <t>ケッショウ</t>
    </rPh>
    <phoneticPr fontId="3"/>
  </si>
  <si>
    <t>（ラップ計測）</t>
    <rPh sb="4" eb="6">
      <t>ケイソク</t>
    </rPh>
    <phoneticPr fontId="3"/>
  </si>
  <si>
    <t>気象計測主任</t>
    <rPh sb="0" eb="2">
      <t>キショウ</t>
    </rPh>
    <rPh sb="2" eb="4">
      <t>ケイソク</t>
    </rPh>
    <rPh sb="4" eb="6">
      <t>シュニン</t>
    </rPh>
    <phoneticPr fontId="3"/>
  </si>
  <si>
    <t>ｱﾅｳﾝｻｰ主任</t>
    <rPh sb="6" eb="8">
      <t>シュニン</t>
    </rPh>
    <phoneticPr fontId="3"/>
  </si>
  <si>
    <t>アナウンサー</t>
    <phoneticPr fontId="3"/>
  </si>
  <si>
    <t>競技者係主任</t>
    <rPh sb="4" eb="6">
      <t>シュニン</t>
    </rPh>
    <phoneticPr fontId="3"/>
  </si>
  <si>
    <t>競技者係</t>
    <phoneticPr fontId="3"/>
  </si>
  <si>
    <t>監察員主任</t>
    <rPh sb="2" eb="3">
      <t>イン</t>
    </rPh>
    <rPh sb="3" eb="5">
      <t>シュニン</t>
    </rPh>
    <phoneticPr fontId="3"/>
  </si>
  <si>
    <t>監察員</t>
    <phoneticPr fontId="3"/>
  </si>
  <si>
    <t>ｽﾀｰﾀｰ主任</t>
    <rPh sb="5" eb="7">
      <t>シュニン</t>
    </rPh>
    <phoneticPr fontId="3"/>
  </si>
  <si>
    <t>ｽﾀｰﾀｰ(ﾘｺｰﾗｰ)</t>
    <phoneticPr fontId="3"/>
  </si>
  <si>
    <t>出発係主任</t>
    <rPh sb="2" eb="3">
      <t>カカリ</t>
    </rPh>
    <rPh sb="3" eb="5">
      <t>シュニン</t>
    </rPh>
    <phoneticPr fontId="3"/>
  </si>
  <si>
    <t>出発係</t>
    <phoneticPr fontId="3"/>
  </si>
  <si>
    <t>（シューズ検定）</t>
    <rPh sb="5" eb="7">
      <t>ケンテイ</t>
    </rPh>
    <phoneticPr fontId="3"/>
  </si>
  <si>
    <t>周回記録主任</t>
    <rPh sb="4" eb="6">
      <t>シュニン</t>
    </rPh>
    <phoneticPr fontId="3"/>
  </si>
  <si>
    <t>周回記録員</t>
    <phoneticPr fontId="3"/>
  </si>
  <si>
    <t>医　　　務　　　係</t>
    <rPh sb="8" eb="9">
      <t>カカ</t>
    </rPh>
    <phoneticPr fontId="3"/>
  </si>
  <si>
    <t>受付庶務主任</t>
    <rPh sb="0" eb="2">
      <t>ウケツケ</t>
    </rPh>
    <rPh sb="4" eb="6">
      <t>シュニン</t>
    </rPh>
    <phoneticPr fontId="3"/>
  </si>
  <si>
    <t>団体個人受付</t>
    <rPh sb="0" eb="2">
      <t>ダンタイ</t>
    </rPh>
    <rPh sb="2" eb="4">
      <t>コジン</t>
    </rPh>
    <rPh sb="4" eb="6">
      <t>ウケツケ</t>
    </rPh>
    <phoneticPr fontId="3"/>
  </si>
  <si>
    <t>中学男子2000m</t>
    <rPh sb="0" eb="2">
      <t>チュウガク</t>
    </rPh>
    <rPh sb="2" eb="4">
      <t>ダンシ</t>
    </rPh>
    <phoneticPr fontId="1"/>
  </si>
  <si>
    <t>中学女子1000m</t>
    <rPh sb="0" eb="2">
      <t>チュウガク</t>
    </rPh>
    <rPh sb="2" eb="4">
      <t>ジョシ</t>
    </rPh>
    <phoneticPr fontId="1"/>
  </si>
  <si>
    <t>学　連</t>
    <rPh sb="0" eb="1">
      <t>ガク</t>
    </rPh>
    <rPh sb="2" eb="3">
      <t>レン</t>
    </rPh>
    <phoneticPr fontId="3"/>
  </si>
  <si>
    <t>受付庶務</t>
  </si>
  <si>
    <t>令和６年度　第２４１回松戸市陸上競技記録会</t>
    <rPh sb="0" eb="2">
      <t>レイワ</t>
    </rPh>
    <rPh sb="3" eb="5">
      <t>ネンド</t>
    </rPh>
    <rPh sb="6" eb="7">
      <t>ダイ</t>
    </rPh>
    <rPh sb="10" eb="11">
      <t>カイ</t>
    </rPh>
    <rPh sb="11" eb="14">
      <t>マツドシ</t>
    </rPh>
    <rPh sb="14" eb="16">
      <t>リクジョウ</t>
    </rPh>
    <rPh sb="16" eb="18">
      <t>キョウギ</t>
    </rPh>
    <rPh sb="18" eb="20">
      <t>キロク</t>
    </rPh>
    <rPh sb="20" eb="21">
      <t>カイ</t>
    </rPh>
    <phoneticPr fontId="3"/>
  </si>
  <si>
    <t>中学男子100m</t>
  </si>
  <si>
    <t>中学男子2000m</t>
  </si>
  <si>
    <t>中学女子100m</t>
  </si>
  <si>
    <t>中学女子1000m</t>
  </si>
  <si>
    <t>中学男子100m</t>
    <rPh sb="0" eb="2">
      <t>チュウガク</t>
    </rPh>
    <phoneticPr fontId="3"/>
  </si>
  <si>
    <t>中学女子100m</t>
    <rPh sb="0" eb="2">
      <t>チュウガク</t>
    </rPh>
    <phoneticPr fontId="3"/>
  </si>
  <si>
    <t>241st_Entry_File.xlsx
   ⇒⇒ 例：松陸中241st_Entry_File.xlsx</t>
    <rPh sb="28" eb="29">
      <t>レイ</t>
    </rPh>
    <rPh sb="30" eb="31">
      <t>マツ</t>
    </rPh>
    <rPh sb="31" eb="32">
      <t>リク</t>
    </rPh>
    <rPh sb="32" eb="33">
      <t>チュウ</t>
    </rPh>
    <phoneticPr fontId="3"/>
  </si>
  <si>
    <t xml:space="preserve">参加種目 </t>
    <rPh sb="0" eb="2">
      <t>サンカ</t>
    </rPh>
    <rPh sb="2" eb="3">
      <t>タネ</t>
    </rPh>
    <rPh sb="3" eb="4">
      <t>モク</t>
    </rPh>
    <phoneticPr fontId="3"/>
  </si>
  <si>
    <t>MＲＫ ＮＡＮＳ２１Ｖ(WST) 241st EntryFile</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</si>
</sst>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
  </numFmts>
  <fonts count="91">
    <font>
      <sz val="11"/>
      <color theme="1"/>
      <name val="ＭＳ Ｐ明朝"/>
      <family val="2"/>
      <charset val="128"/>
    </font>
    <font>
      <sz val="6"/>
      <name val="ＭＳ Ｐ明朝"/>
      <family val="2"/>
      <charset val="128"/>
    </font>
    <font>
      <sz val="12"/>
      <name val="ＭＳ ゴシック"/>
      <family val="3"/>
      <charset val="128"/>
    </font>
    <font>
      <sz val="6"/>
      <name val="ＭＳ Ｐゴシック"/>
      <family val="3"/>
      <charset val="128"/>
    </font>
    <font>
      <sz val="9"/>
      <color indexed="8"/>
      <name val="ＭＳ Ｐゴシック"/>
      <family val="3"/>
      <charset val="128"/>
    </font>
    <font>
      <sz val="12"/>
      <name val="ＭＳ 明朝"/>
      <family val="1"/>
      <charset val="128"/>
    </font>
    <font>
      <sz val="11"/>
      <name val="ＭＳ ゴシック"/>
      <family val="3"/>
      <charset val="128"/>
    </font>
    <font>
      <sz val="11"/>
      <color indexed="8"/>
      <name val="ＭＳ ゴシック"/>
      <family val="3"/>
      <charset val="128"/>
    </font>
    <font>
      <sz val="10"/>
      <name val="ＭＳ ゴシック"/>
      <family val="3"/>
      <charset val="128"/>
    </font>
    <font>
      <sz val="11"/>
      <color indexed="9"/>
      <name val="ＭＳ ゴシック"/>
      <family val="3"/>
      <charset val="128"/>
    </font>
    <font>
      <sz val="11"/>
      <color indexed="9"/>
      <name val="ＭＳ Ｐゴシック"/>
      <family val="3"/>
      <charset val="128"/>
    </font>
    <font>
      <sz val="10"/>
      <color indexed="9"/>
      <name val="ＭＳ ゴシック"/>
      <family val="3"/>
      <charset val="128"/>
    </font>
    <font>
      <sz val="8"/>
      <name val="ＭＳ ゴシック"/>
      <family val="3"/>
      <charset val="128"/>
    </font>
    <font>
      <sz val="11"/>
      <name val="ＭＳ Ｐ明朝"/>
      <family val="1"/>
      <charset val="128"/>
    </font>
    <font>
      <sz val="11"/>
      <color indexed="8"/>
      <name val="ＭＳ Ｐ明朝"/>
      <family val="1"/>
      <charset val="128"/>
    </font>
    <font>
      <b/>
      <sz val="16"/>
      <name val="ＭＳ Ｐ明朝"/>
      <family val="1"/>
      <charset val="128"/>
    </font>
    <font>
      <sz val="6"/>
      <name val="ＭＳ 明朝"/>
      <family val="1"/>
      <charset val="128"/>
    </font>
    <font>
      <b/>
      <sz val="14"/>
      <name val="ＭＳ Ｐ明朝"/>
      <family val="1"/>
      <charset val="128"/>
    </font>
    <font>
      <b/>
      <sz val="12"/>
      <name val="ＭＳ Ｐ明朝"/>
      <family val="1"/>
      <charset val="128"/>
    </font>
    <font>
      <sz val="7"/>
      <name val="ＭＳ Ｐ明朝"/>
      <family val="1"/>
      <charset val="128"/>
    </font>
    <font>
      <sz val="12"/>
      <name val="ＭＳ Ｐ明朝"/>
      <family val="1"/>
      <charset val="128"/>
    </font>
    <font>
      <sz val="10"/>
      <name val="ＭＳ Ｐ明朝"/>
      <family val="1"/>
      <charset val="128"/>
    </font>
    <font>
      <sz val="16"/>
      <name val="ＭＳ Ｐ明朝"/>
      <family val="1"/>
      <charset val="128"/>
    </font>
    <font>
      <sz val="6"/>
      <name val="ＭＳ Ｐゴシック"/>
      <family val="3"/>
      <charset val="128"/>
      <scheme val="minor"/>
    </font>
    <font>
      <sz val="11"/>
      <name val="ＭＳ Ｐゴシック"/>
      <family val="3"/>
      <charset val="128"/>
    </font>
    <font>
      <sz val="11"/>
      <color indexed="8"/>
      <name val="ＭＳ Ｐゴシック"/>
      <family val="3"/>
      <charset val="128"/>
    </font>
    <font>
      <sz val="9"/>
      <color theme="1"/>
      <name val="ＭＳ Ｐゴシック"/>
      <family val="3"/>
      <charset val="128"/>
      <scheme val="minor"/>
    </font>
    <font>
      <b/>
      <sz val="9"/>
      <color rgb="FFFF0000"/>
      <name val="ＭＳ Ｐゴシック"/>
      <family val="3"/>
      <charset val="128"/>
      <scheme val="minor"/>
    </font>
    <font>
      <sz val="14"/>
      <name val="ＭＳ Ｐ明朝"/>
      <family val="1"/>
      <charset val="128"/>
    </font>
    <font>
      <sz val="13"/>
      <name val="ＭＳ Ｐ明朝"/>
      <family val="1"/>
      <charset val="128"/>
    </font>
    <font>
      <sz val="11"/>
      <color indexed="23"/>
      <name val="ＭＳ Ｐ明朝"/>
      <family val="1"/>
      <charset val="128"/>
    </font>
    <font>
      <b/>
      <sz val="13"/>
      <color theme="3"/>
      <name val="ＭＳ ゴシック"/>
      <family val="3"/>
      <charset val="128"/>
    </font>
    <font>
      <sz val="11"/>
      <name val="ＭＳ Ｐゴシック"/>
      <family val="3"/>
      <charset val="128"/>
      <scheme val="minor"/>
    </font>
    <font>
      <sz val="12"/>
      <color theme="1"/>
      <name val="ＭＳ Ｐゴシック"/>
      <family val="3"/>
      <charset val="128"/>
      <scheme val="minor"/>
    </font>
    <font>
      <u/>
      <sz val="11"/>
      <color theme="10"/>
      <name val="ＭＳ Ｐゴシック"/>
      <family val="3"/>
      <charset val="128"/>
      <scheme val="minor"/>
    </font>
    <font>
      <sz val="14"/>
      <name val="ＭＳ ゴシック"/>
      <family val="3"/>
      <charset val="128"/>
    </font>
    <font>
      <sz val="18"/>
      <color theme="1"/>
      <name val="ＭＳ Ｐゴシック"/>
      <family val="3"/>
      <charset val="128"/>
      <scheme val="minor"/>
    </font>
    <font>
      <sz val="18"/>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b/>
      <sz val="12"/>
      <color indexed="10"/>
      <name val="ＭＳ Ｐゴシック"/>
      <family val="3"/>
      <charset val="128"/>
    </font>
    <font>
      <sz val="12"/>
      <name val="ＭＳ Ｐゴシック"/>
      <family val="3"/>
      <charset val="128"/>
    </font>
    <font>
      <sz val="13"/>
      <name val="ＭＳ Ｐゴシック"/>
      <family val="3"/>
      <charset val="128"/>
    </font>
    <font>
      <b/>
      <sz val="12"/>
      <name val="ＭＳ Ｐゴシック"/>
      <family val="3"/>
      <charset val="128"/>
    </font>
    <font>
      <b/>
      <sz val="12"/>
      <color theme="3"/>
      <name val="ＭＳ Ｐゴシック"/>
      <family val="3"/>
      <charset val="128"/>
    </font>
    <font>
      <b/>
      <sz val="16"/>
      <color theme="3"/>
      <name val="ＭＳ Ｐゴシック"/>
      <family val="3"/>
      <charset val="128"/>
    </font>
    <font>
      <sz val="9"/>
      <name val="ＭＳ Ｐゴシック"/>
      <family val="3"/>
      <charset val="128"/>
    </font>
    <font>
      <sz val="11"/>
      <color theme="0"/>
      <name val="ＭＳ Ｐ明朝"/>
      <family val="2"/>
      <charset val="128"/>
    </font>
    <font>
      <sz val="16"/>
      <name val="ＭＳ Ｐゴシック"/>
      <family val="3"/>
      <charset val="128"/>
      <scheme val="minor"/>
    </font>
    <font>
      <sz val="11"/>
      <color theme="1"/>
      <name val="ＭＳ Ｐゴシック"/>
      <family val="3"/>
      <charset val="128"/>
    </font>
    <font>
      <sz val="4"/>
      <color theme="0"/>
      <name val="ＭＳ Ｐ明朝"/>
      <family val="2"/>
      <charset val="128"/>
    </font>
    <font>
      <sz val="4"/>
      <color theme="0"/>
      <name val="ＭＳ Ｐ明朝"/>
      <family val="1"/>
      <charset val="128"/>
    </font>
    <font>
      <b/>
      <sz val="18"/>
      <color rgb="FFFF0000"/>
      <name val="ＭＳ Ｐゴシック"/>
      <family val="3"/>
      <charset val="128"/>
    </font>
    <font>
      <sz val="8"/>
      <color theme="1"/>
      <name val="ＭＳ Ｐ明朝"/>
      <family val="2"/>
      <charset val="128"/>
    </font>
    <font>
      <sz val="8"/>
      <name val="ＭＳ Ｐゴシック"/>
      <family val="3"/>
      <charset val="128"/>
      <scheme val="minor"/>
    </font>
    <font>
      <b/>
      <sz val="12"/>
      <color theme="1"/>
      <name val="ＭＳ Ｐ明朝"/>
      <family val="1"/>
      <charset val="128"/>
    </font>
    <font>
      <b/>
      <sz val="11"/>
      <name val="ＭＳ Ｐゴシック"/>
      <family val="3"/>
      <charset val="128"/>
    </font>
    <font>
      <b/>
      <sz val="12"/>
      <name val="ＭＳ ゴシック"/>
      <family val="3"/>
      <charset val="128"/>
    </font>
    <font>
      <b/>
      <sz val="13"/>
      <name val="ＭＳ ゴシック"/>
      <family val="3"/>
      <charset val="128"/>
    </font>
    <font>
      <sz val="13"/>
      <name val="ＭＳ ゴシック"/>
      <family val="3"/>
      <charset val="128"/>
    </font>
    <font>
      <b/>
      <sz val="13"/>
      <color indexed="10"/>
      <name val="ＭＳ ゴシック"/>
      <family val="3"/>
      <charset val="128"/>
    </font>
    <font>
      <b/>
      <sz val="13"/>
      <color rgb="FFFF0000"/>
      <name val="ＭＳ ゴシック"/>
      <family val="3"/>
      <charset val="128"/>
    </font>
    <font>
      <b/>
      <sz val="13"/>
      <name val="ＭＳ Ｐゴシック"/>
      <family val="3"/>
      <charset val="128"/>
    </font>
    <font>
      <b/>
      <u val="double"/>
      <sz val="13"/>
      <name val="ＭＳ ゴシック"/>
      <family val="3"/>
      <charset val="128"/>
    </font>
    <font>
      <sz val="9"/>
      <color theme="1"/>
      <name val="ＭＳ Ｐゴシック"/>
      <family val="3"/>
      <charset val="128"/>
    </font>
    <font>
      <sz val="11"/>
      <color theme="1"/>
      <name val="ＭＳ Ｐ明朝"/>
      <family val="1"/>
      <charset val="128"/>
    </font>
    <font>
      <sz val="12"/>
      <name val="ＭＳ Ｐゴシック"/>
      <family val="3"/>
      <charset val="128"/>
      <scheme val="minor"/>
    </font>
    <font>
      <sz val="13"/>
      <color rgb="FFFF0000"/>
      <name val="ＭＳ Ｐゴシック"/>
      <family val="3"/>
      <charset val="128"/>
    </font>
    <font>
      <sz val="11"/>
      <name val="ＭＳ Ｐ明朝"/>
      <family val="2"/>
      <charset val="128"/>
    </font>
    <font>
      <u/>
      <sz val="13"/>
      <color rgb="FF0070C0"/>
      <name val="ＭＳ Ｐゴシック"/>
      <family val="3"/>
      <charset val="128"/>
      <scheme val="minor"/>
    </font>
    <font>
      <sz val="16"/>
      <color indexed="8"/>
      <name val="ＭＳ Ｐゴシック"/>
      <family val="3"/>
      <charset val="128"/>
    </font>
    <font>
      <b/>
      <sz val="14"/>
      <color theme="1"/>
      <name val="ＭＳ Ｐゴシック"/>
      <family val="3"/>
      <charset val="128"/>
    </font>
    <font>
      <sz val="13"/>
      <color theme="1"/>
      <name val="ＭＳ Ｐゴシック"/>
      <family val="3"/>
      <charset val="128"/>
      <scheme val="minor"/>
    </font>
    <font>
      <sz val="14"/>
      <name val="ＭＳ Ｐゴシック"/>
      <family val="3"/>
      <charset val="128"/>
      <scheme val="minor"/>
    </font>
    <font>
      <b/>
      <sz val="11"/>
      <name val="ＭＳ ゴシック"/>
      <family val="3"/>
      <charset val="128"/>
    </font>
    <font>
      <b/>
      <sz val="11"/>
      <color rgb="FF002060"/>
      <name val="ＭＳ Ｐゴシック"/>
      <family val="3"/>
      <charset val="128"/>
    </font>
    <font>
      <b/>
      <u/>
      <sz val="13"/>
      <color theme="10"/>
      <name val="ＭＳ Ｐゴシック"/>
      <family val="3"/>
      <charset val="128"/>
      <scheme val="minor"/>
    </font>
    <font>
      <sz val="11"/>
      <color theme="0"/>
      <name val="ＭＳ ゴシック"/>
      <family val="3"/>
      <charset val="128"/>
    </font>
    <font>
      <sz val="6"/>
      <color theme="1"/>
      <name val="ＭＳ Ｐゴシック"/>
      <family val="3"/>
      <charset val="128"/>
      <scheme val="minor"/>
    </font>
    <font>
      <sz val="8"/>
      <color theme="0"/>
      <name val="ＭＳ Ｐ明朝"/>
      <family val="2"/>
      <charset val="128"/>
    </font>
    <font>
      <sz val="18"/>
      <color theme="0"/>
      <name val="ＭＳ Ｐゴシック"/>
      <family val="3"/>
      <charset val="128"/>
      <scheme val="minor"/>
    </font>
    <font>
      <sz val="10"/>
      <color theme="0" tint="-4.9989318521683403E-2"/>
      <name val="ＭＳ Ｐ明朝"/>
      <family val="1"/>
      <charset val="128"/>
    </font>
    <font>
      <sz val="1"/>
      <name val="ＭＳ ゴシック"/>
      <family val="3"/>
      <charset val="128"/>
    </font>
    <font>
      <sz val="1"/>
      <color indexed="8"/>
      <name val="ＭＳ ゴシック"/>
      <family val="3"/>
      <charset val="128"/>
    </font>
    <font>
      <sz val="1"/>
      <color theme="0"/>
      <name val="ＭＳ ゴシック"/>
      <family val="3"/>
      <charset val="128"/>
    </font>
    <font>
      <b/>
      <sz val="10"/>
      <color indexed="8"/>
      <name val="ＭＳ Ｐ明朝"/>
      <family val="1"/>
      <charset val="128"/>
    </font>
    <font>
      <b/>
      <sz val="8"/>
      <name val="ＭＳ ゴシック"/>
      <family val="3"/>
      <charset val="128"/>
    </font>
    <font>
      <sz val="16"/>
      <name val="ＭＳ Ｐゴシック"/>
      <family val="3"/>
      <charset val="128"/>
    </font>
    <font>
      <u/>
      <sz val="12"/>
      <color theme="10"/>
      <name val="ＭＳ Ｐゴシック"/>
      <family val="3"/>
      <charset val="128"/>
      <scheme val="minor"/>
    </font>
    <font>
      <sz val="10"/>
      <name val="ＭＳ Ｐゴシック"/>
      <family val="3"/>
      <charset val="128"/>
    </font>
    <font>
      <sz val="1"/>
      <name val="ＭＳ Ｐゴシック"/>
      <family val="3"/>
      <charset val="128"/>
    </font>
  </fonts>
  <fills count="33">
    <fill>
      <patternFill patternType="none"/>
    </fill>
    <fill>
      <patternFill patternType="gray125"/>
    </fill>
    <fill>
      <patternFill patternType="solid">
        <fgColor indexed="44"/>
        <bgColor indexed="64"/>
      </patternFill>
    </fill>
    <fill>
      <patternFill patternType="solid">
        <fgColor indexed="29"/>
        <bgColor indexed="64"/>
      </patternFill>
    </fill>
    <fill>
      <patternFill patternType="solid">
        <fgColor indexed="13"/>
        <bgColor indexed="64"/>
      </patternFill>
    </fill>
    <fill>
      <patternFill patternType="solid">
        <fgColor indexed="11"/>
        <bgColor indexed="64"/>
      </patternFill>
    </fill>
    <fill>
      <patternFill patternType="solid">
        <fgColor indexed="50"/>
        <bgColor indexed="64"/>
      </patternFill>
    </fill>
    <fill>
      <patternFill patternType="solid">
        <fgColor indexed="45"/>
        <bgColor indexed="64"/>
      </patternFill>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27"/>
        <bgColor indexed="64"/>
      </patternFill>
    </fill>
    <fill>
      <patternFill patternType="solid">
        <fgColor indexed="15"/>
        <bgColor indexed="64"/>
      </patternFill>
    </fill>
    <fill>
      <patternFill patternType="solid">
        <fgColor indexed="42"/>
        <bgColor indexed="64"/>
      </patternFill>
    </fill>
    <fill>
      <patternFill patternType="solid">
        <fgColor indexed="26"/>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7" tint="0.599963377788628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0.249977111117893"/>
        <bgColor indexed="64"/>
      </patternFill>
    </fill>
    <fill>
      <patternFill patternType="gray125">
        <fgColor auto="1"/>
        <bgColor theme="0" tint="-0.249977111117893"/>
      </patternFill>
    </fill>
    <fill>
      <patternFill patternType="gray125">
        <fgColor auto="1"/>
        <bgColor indexed="22"/>
      </patternFill>
    </fill>
    <fill>
      <patternFill patternType="gray125">
        <fgColor auto="1"/>
      </patternFill>
    </fill>
    <fill>
      <patternFill patternType="solid">
        <fgColor indexed="65"/>
        <bgColor indexed="64"/>
      </patternFill>
    </fill>
    <fill>
      <patternFill patternType="solid">
        <fgColor rgb="FFFFFF00"/>
        <bgColor indexed="64"/>
      </patternFill>
    </fill>
    <fill>
      <patternFill patternType="solid">
        <fgColor theme="0"/>
        <bgColor indexed="64"/>
      </patternFill>
    </fill>
  </fills>
  <borders count="2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hair">
        <color indexed="10"/>
      </bottom>
      <diagonal/>
    </border>
    <border>
      <left/>
      <right style="thin">
        <color indexed="64"/>
      </right>
      <top/>
      <bottom style="hair">
        <color indexed="10"/>
      </bottom>
      <diagonal/>
    </border>
    <border>
      <left/>
      <right/>
      <top/>
      <bottom style="hair">
        <color indexed="10"/>
      </bottom>
      <diagonal/>
    </border>
    <border>
      <left style="thin">
        <color indexed="64"/>
      </left>
      <right style="thin">
        <color indexed="64"/>
      </right>
      <top/>
      <bottom style="hair">
        <color indexed="10"/>
      </bottom>
      <diagonal/>
    </border>
    <border>
      <left style="thin">
        <color indexed="64"/>
      </left>
      <right/>
      <top/>
      <bottom style="hair">
        <color indexed="10"/>
      </bottom>
      <diagonal/>
    </border>
    <border>
      <left style="thin">
        <color indexed="64"/>
      </left>
      <right/>
      <top/>
      <bottom style="hair">
        <color indexed="12"/>
      </bottom>
      <diagonal/>
    </border>
    <border>
      <left style="thin">
        <color indexed="64"/>
      </left>
      <right style="medium">
        <color indexed="64"/>
      </right>
      <top/>
      <bottom style="hair">
        <color indexed="12"/>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double">
        <color indexed="64"/>
      </top>
      <bottom style="hair">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medium">
        <color indexed="64"/>
      </top>
      <bottom/>
      <diagonal/>
    </border>
    <border>
      <left style="dotted">
        <color indexed="64"/>
      </left>
      <right style="dotted">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medium">
        <color indexed="64"/>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dashed">
        <color rgb="FFFF0000"/>
      </bottom>
      <diagonal/>
    </border>
    <border>
      <left/>
      <right style="thin">
        <color indexed="64"/>
      </right>
      <top style="thin">
        <color indexed="64"/>
      </top>
      <bottom style="dashed">
        <color rgb="FFFF0000"/>
      </bottom>
      <diagonal/>
    </border>
    <border>
      <left/>
      <right/>
      <top style="thin">
        <color indexed="64"/>
      </top>
      <bottom style="dashed">
        <color rgb="FFFF0000"/>
      </bottom>
      <diagonal/>
    </border>
    <border>
      <left style="thin">
        <color indexed="64"/>
      </left>
      <right style="thin">
        <color indexed="64"/>
      </right>
      <top style="thin">
        <color indexed="64"/>
      </top>
      <bottom style="dashed">
        <color rgb="FFFF0000"/>
      </bottom>
      <diagonal/>
    </border>
    <border>
      <left style="thin">
        <color indexed="64"/>
      </left>
      <right/>
      <top style="thin">
        <color indexed="64"/>
      </top>
      <bottom style="dashed">
        <color rgb="FFFF0000"/>
      </bottom>
      <diagonal/>
    </border>
    <border>
      <left style="thin">
        <color indexed="64"/>
      </left>
      <right style="medium">
        <color indexed="64"/>
      </right>
      <top style="thin">
        <color indexed="64"/>
      </top>
      <bottom style="dashed">
        <color rgb="FFFF0000"/>
      </bottom>
      <diagonal/>
    </border>
    <border>
      <left style="medium">
        <color indexed="64"/>
      </left>
      <right style="thin">
        <color indexed="64"/>
      </right>
      <top style="dashed">
        <color rgb="FFFF0000"/>
      </top>
      <bottom style="dashed">
        <color rgb="FFFF0000"/>
      </bottom>
      <diagonal/>
    </border>
    <border>
      <left/>
      <right style="thin">
        <color indexed="64"/>
      </right>
      <top style="dashed">
        <color rgb="FFFF0000"/>
      </top>
      <bottom style="dashed">
        <color rgb="FFFF0000"/>
      </bottom>
      <diagonal/>
    </border>
    <border>
      <left/>
      <right/>
      <top style="dashed">
        <color rgb="FFFF0000"/>
      </top>
      <bottom style="dashed">
        <color rgb="FFFF0000"/>
      </bottom>
      <diagonal/>
    </border>
    <border>
      <left style="thin">
        <color indexed="64"/>
      </left>
      <right style="thin">
        <color indexed="64"/>
      </right>
      <top style="dashed">
        <color rgb="FFFF0000"/>
      </top>
      <bottom style="dashed">
        <color rgb="FFFF0000"/>
      </bottom>
      <diagonal/>
    </border>
    <border>
      <left style="thin">
        <color indexed="64"/>
      </left>
      <right/>
      <top style="dashed">
        <color rgb="FFFF0000"/>
      </top>
      <bottom style="dashed">
        <color rgb="FFFF0000"/>
      </bottom>
      <diagonal/>
    </border>
    <border>
      <left style="thin">
        <color indexed="64"/>
      </left>
      <right style="medium">
        <color indexed="64"/>
      </right>
      <top style="dashed">
        <color rgb="FFFF0000"/>
      </top>
      <bottom style="dashed">
        <color rgb="FFFF0000"/>
      </bottom>
      <diagonal/>
    </border>
    <border>
      <left style="medium">
        <color indexed="64"/>
      </left>
      <right style="thin">
        <color indexed="64"/>
      </right>
      <top style="dashed">
        <color rgb="FFFF0000"/>
      </top>
      <bottom style="thin">
        <color indexed="64"/>
      </bottom>
      <diagonal/>
    </border>
    <border>
      <left/>
      <right style="thin">
        <color indexed="64"/>
      </right>
      <top style="dashed">
        <color rgb="FFFF0000"/>
      </top>
      <bottom style="thin">
        <color indexed="64"/>
      </bottom>
      <diagonal/>
    </border>
    <border>
      <left/>
      <right/>
      <top style="dashed">
        <color rgb="FFFF0000"/>
      </top>
      <bottom style="thin">
        <color indexed="64"/>
      </bottom>
      <diagonal/>
    </border>
    <border>
      <left style="thin">
        <color indexed="64"/>
      </left>
      <right style="thin">
        <color indexed="64"/>
      </right>
      <top style="dashed">
        <color rgb="FFFF0000"/>
      </top>
      <bottom style="thin">
        <color indexed="64"/>
      </bottom>
      <diagonal/>
    </border>
    <border>
      <left style="thin">
        <color indexed="64"/>
      </left>
      <right/>
      <top style="dashed">
        <color rgb="FFFF0000"/>
      </top>
      <bottom style="thin">
        <color indexed="64"/>
      </bottom>
      <diagonal/>
    </border>
    <border>
      <left style="thin">
        <color indexed="64"/>
      </left>
      <right style="medium">
        <color indexed="64"/>
      </right>
      <top style="dashed">
        <color rgb="FFFF0000"/>
      </top>
      <bottom style="thin">
        <color indexed="64"/>
      </bottom>
      <diagonal/>
    </border>
    <border>
      <left style="medium">
        <color indexed="64"/>
      </left>
      <right style="thin">
        <color indexed="64"/>
      </right>
      <top style="medium">
        <color indexed="64"/>
      </top>
      <bottom style="dashed">
        <color rgb="FFFF0000"/>
      </bottom>
      <diagonal/>
    </border>
    <border>
      <left/>
      <right style="thin">
        <color indexed="64"/>
      </right>
      <top style="medium">
        <color indexed="64"/>
      </top>
      <bottom style="dashed">
        <color rgb="FFFF0000"/>
      </bottom>
      <diagonal/>
    </border>
    <border>
      <left/>
      <right/>
      <top style="medium">
        <color indexed="64"/>
      </top>
      <bottom style="dashed">
        <color rgb="FFFF0000"/>
      </bottom>
      <diagonal/>
    </border>
    <border>
      <left style="thin">
        <color indexed="64"/>
      </left>
      <right style="thin">
        <color indexed="64"/>
      </right>
      <top style="medium">
        <color indexed="64"/>
      </top>
      <bottom style="dashed">
        <color rgb="FFFF0000"/>
      </bottom>
      <diagonal/>
    </border>
    <border>
      <left style="thin">
        <color indexed="64"/>
      </left>
      <right/>
      <top style="medium">
        <color indexed="64"/>
      </top>
      <bottom style="dashed">
        <color rgb="FFFF0000"/>
      </bottom>
      <diagonal/>
    </border>
    <border>
      <left style="thin">
        <color indexed="64"/>
      </left>
      <right style="medium">
        <color indexed="64"/>
      </right>
      <top style="medium">
        <color indexed="64"/>
      </top>
      <bottom style="dashed">
        <color rgb="FFFF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dotted">
        <color auto="1"/>
      </right>
      <top style="thin">
        <color indexed="64"/>
      </top>
      <bottom style="thin">
        <color indexed="64"/>
      </bottom>
      <diagonal/>
    </border>
    <border>
      <left/>
      <right style="dotted">
        <color auto="1"/>
      </right>
      <top style="thin">
        <color indexed="64"/>
      </top>
      <bottom style="thin">
        <color auto="1"/>
      </bottom>
      <diagonal/>
    </border>
    <border>
      <left style="thin">
        <color auto="1"/>
      </left>
      <right/>
      <top style="dotted">
        <color auto="1"/>
      </top>
      <bottom style="dotted">
        <color auto="1"/>
      </bottom>
      <diagonal/>
    </border>
    <border>
      <left/>
      <right style="dotted">
        <color auto="1"/>
      </right>
      <top style="dotted">
        <color auto="1"/>
      </top>
      <bottom style="dotted">
        <color auto="1"/>
      </bottom>
      <diagonal/>
    </border>
    <border>
      <left/>
      <right style="dotted">
        <color auto="1"/>
      </right>
      <top style="dotted">
        <color auto="1"/>
      </top>
      <bottom style="thin">
        <color auto="1"/>
      </bottom>
      <diagonal/>
    </border>
    <border>
      <left style="dotted">
        <color auto="1"/>
      </left>
      <right/>
      <top style="thin">
        <color indexed="64"/>
      </top>
      <bottom style="thin">
        <color indexed="64"/>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
      <left/>
      <right style="thin">
        <color auto="1"/>
      </right>
      <top style="dotted">
        <color auto="1"/>
      </top>
      <bottom style="dotted">
        <color auto="1"/>
      </bottom>
      <diagonal/>
    </border>
    <border>
      <left style="thin">
        <color auto="1"/>
      </left>
      <right style="dotted">
        <color auto="1"/>
      </right>
      <top/>
      <bottom style="thin">
        <color auto="1"/>
      </bottom>
      <diagonal/>
    </border>
    <border>
      <left style="thin">
        <color auto="1"/>
      </left>
      <right style="dashed">
        <color auto="1"/>
      </right>
      <top style="thin">
        <color auto="1"/>
      </top>
      <bottom style="dashed">
        <color auto="1"/>
      </bottom>
      <diagonal/>
    </border>
    <border>
      <left style="thin">
        <color auto="1"/>
      </left>
      <right style="dashed">
        <color auto="1"/>
      </right>
      <top style="dashed">
        <color auto="1"/>
      </top>
      <bottom style="thin">
        <color auto="1"/>
      </bottom>
      <diagonal/>
    </border>
    <border>
      <left style="thin">
        <color auto="1"/>
      </left>
      <right style="dashed">
        <color auto="1"/>
      </right>
      <top/>
      <bottom style="thin">
        <color auto="1"/>
      </bottom>
      <diagonal/>
    </border>
    <border>
      <left style="dashed">
        <color auto="1"/>
      </left>
      <right style="dashed">
        <color auto="1"/>
      </right>
      <top/>
      <bottom style="thin">
        <color auto="1"/>
      </bottom>
      <diagonal/>
    </border>
    <border>
      <left style="dashed">
        <color auto="1"/>
      </left>
      <right style="thin">
        <color auto="1"/>
      </right>
      <top/>
      <bottom style="thin">
        <color auto="1"/>
      </bottom>
      <diagonal/>
    </border>
    <border>
      <left style="thin">
        <color indexed="64"/>
      </left>
      <right style="dotted">
        <color indexed="64"/>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dotted">
        <color auto="1"/>
      </right>
      <top style="thin">
        <color indexed="64"/>
      </top>
      <bottom style="dotted">
        <color auto="1"/>
      </bottom>
      <diagonal/>
    </border>
    <border>
      <left style="dotted">
        <color auto="1"/>
      </left>
      <right/>
      <top style="thin">
        <color indexed="64"/>
      </top>
      <bottom style="dotted">
        <color auto="1"/>
      </bottom>
      <diagonal/>
    </border>
    <border>
      <left/>
      <right style="dotted">
        <color auto="1"/>
      </right>
      <top style="thin">
        <color indexed="64"/>
      </top>
      <bottom style="dotted">
        <color auto="1"/>
      </bottom>
      <diagonal/>
    </border>
    <border>
      <left style="thin">
        <color indexed="64"/>
      </left>
      <right style="dotted">
        <color auto="1"/>
      </right>
      <top style="dotted">
        <color auto="1"/>
      </top>
      <bottom style="dotted">
        <color auto="1"/>
      </bottom>
      <diagonal/>
    </border>
    <border>
      <left style="thin">
        <color indexed="64"/>
      </left>
      <right style="dotted">
        <color auto="1"/>
      </right>
      <top style="dotted">
        <color auto="1"/>
      </top>
      <bottom style="thin">
        <color indexed="64"/>
      </bottom>
      <diagonal/>
    </border>
    <border>
      <left style="dotted">
        <color auto="1"/>
      </left>
      <right/>
      <top/>
      <bottom style="thin">
        <color indexed="64"/>
      </bottom>
      <diagonal/>
    </border>
    <border>
      <left/>
      <right style="dotted">
        <color auto="1"/>
      </right>
      <top/>
      <bottom style="thin">
        <color auto="1"/>
      </bottom>
      <diagonal/>
    </border>
    <border>
      <left style="dashed">
        <color auto="1"/>
      </left>
      <right/>
      <top style="dashed">
        <color auto="1"/>
      </top>
      <bottom style="thin">
        <color auto="1"/>
      </bottom>
      <diagonal/>
    </border>
    <border>
      <left style="dotted">
        <color indexed="64"/>
      </left>
      <right/>
      <top style="medium">
        <color indexed="64"/>
      </top>
      <bottom style="thin">
        <color indexed="64"/>
      </bottom>
      <diagonal/>
    </border>
    <border>
      <left/>
      <right/>
      <top style="dotted">
        <color auto="1"/>
      </top>
      <bottom style="dotted">
        <color auto="1"/>
      </bottom>
      <diagonal/>
    </border>
    <border>
      <left style="thin">
        <color indexed="64"/>
      </left>
      <right/>
      <top/>
      <bottom style="double">
        <color auto="1"/>
      </bottom>
      <diagonal/>
    </border>
    <border>
      <left style="dashed">
        <color auto="1"/>
      </left>
      <right/>
      <top style="thin">
        <color auto="1"/>
      </top>
      <bottom style="dashed">
        <color auto="1"/>
      </bottom>
      <diagonal/>
    </border>
    <border>
      <left/>
      <right style="thin">
        <color auto="1"/>
      </right>
      <top style="thin">
        <color auto="1"/>
      </top>
      <bottom style="dashed">
        <color auto="1"/>
      </bottom>
      <diagonal/>
    </border>
    <border>
      <left style="dotted">
        <color theme="4"/>
      </left>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double">
        <color auto="1"/>
      </bottom>
      <diagonal/>
    </border>
    <border>
      <left/>
      <right style="medium">
        <color indexed="64"/>
      </right>
      <top/>
      <bottom style="double">
        <color auto="1"/>
      </bottom>
      <diagonal/>
    </border>
    <border>
      <left/>
      <right style="thin">
        <color indexed="64"/>
      </right>
      <top style="dashed">
        <color auto="1"/>
      </top>
      <bottom style="thin">
        <color auto="1"/>
      </bottom>
      <diagonal/>
    </border>
    <border>
      <left/>
      <right style="medium">
        <color indexed="64"/>
      </right>
      <top style="medium">
        <color indexed="64"/>
      </top>
      <bottom style="dashed">
        <color rgb="FFFF0000"/>
      </bottom>
      <diagonal/>
    </border>
    <border>
      <left/>
      <right style="medium">
        <color indexed="64"/>
      </right>
      <top style="dashed">
        <color rgb="FFFF0000"/>
      </top>
      <bottom style="dashed">
        <color rgb="FFFF0000"/>
      </bottom>
      <diagonal/>
    </border>
    <border>
      <left/>
      <right style="medium">
        <color indexed="64"/>
      </right>
      <top style="dashed">
        <color rgb="FFFF0000"/>
      </top>
      <bottom style="thin">
        <color indexed="64"/>
      </bottom>
      <diagonal/>
    </border>
    <border>
      <left/>
      <right style="medium">
        <color indexed="64"/>
      </right>
      <top style="thin">
        <color indexed="64"/>
      </top>
      <bottom style="dashed">
        <color rgb="FFFF0000"/>
      </bottom>
      <diagonal/>
    </border>
    <border>
      <left style="medium">
        <color indexed="64"/>
      </left>
      <right style="thin">
        <color indexed="64"/>
      </right>
      <top style="dashed">
        <color rgb="FFFF0000"/>
      </top>
      <bottom style="medium">
        <color indexed="64"/>
      </bottom>
      <diagonal/>
    </border>
    <border>
      <left/>
      <right style="thin">
        <color indexed="64"/>
      </right>
      <top style="dashed">
        <color rgb="FFFF0000"/>
      </top>
      <bottom style="medium">
        <color indexed="64"/>
      </bottom>
      <diagonal/>
    </border>
    <border>
      <left/>
      <right/>
      <top style="dashed">
        <color rgb="FFFF0000"/>
      </top>
      <bottom style="medium">
        <color indexed="64"/>
      </bottom>
      <diagonal/>
    </border>
    <border>
      <left style="thin">
        <color indexed="64"/>
      </left>
      <right style="thin">
        <color indexed="64"/>
      </right>
      <top style="dashed">
        <color rgb="FFFF0000"/>
      </top>
      <bottom style="medium">
        <color indexed="64"/>
      </bottom>
      <diagonal/>
    </border>
    <border>
      <left style="thin">
        <color indexed="64"/>
      </left>
      <right/>
      <top style="dashed">
        <color rgb="FFFF0000"/>
      </top>
      <bottom style="medium">
        <color indexed="64"/>
      </bottom>
      <diagonal/>
    </border>
    <border>
      <left style="thin">
        <color indexed="64"/>
      </left>
      <right style="medium">
        <color indexed="64"/>
      </right>
      <top style="dashed">
        <color rgb="FFFF0000"/>
      </top>
      <bottom style="medium">
        <color indexed="64"/>
      </bottom>
      <diagonal/>
    </border>
    <border>
      <left/>
      <right/>
      <top style="thin">
        <color indexed="64"/>
      </top>
      <bottom style="double">
        <color indexed="64"/>
      </bottom>
      <diagonal/>
    </border>
    <border>
      <left/>
      <right/>
      <top style="hair">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right/>
      <top style="double">
        <color theme="4" tint="-0.499984740745262"/>
      </top>
      <bottom style="double">
        <color theme="4" tint="-0.499984740745262"/>
      </bottom>
      <diagonal/>
    </border>
    <border>
      <left/>
      <right/>
      <top/>
      <bottom style="double">
        <color theme="4" tint="-0.499984740745262"/>
      </bottom>
      <diagonal/>
    </border>
    <border>
      <left/>
      <right/>
      <top style="double">
        <color theme="4" tint="-0.499984740745262"/>
      </top>
      <bottom style="medium">
        <color indexed="64"/>
      </bottom>
      <diagonal/>
    </border>
    <border>
      <left/>
      <right style="thin">
        <color theme="4" tint="-0.499984740745262"/>
      </right>
      <top style="double">
        <color theme="4" tint="-0.499984740745262"/>
      </top>
      <bottom style="medium">
        <color indexed="64"/>
      </bottom>
      <diagonal/>
    </border>
    <border>
      <left style="thin">
        <color theme="4" tint="-0.499984740745262"/>
      </left>
      <right/>
      <top style="double">
        <color theme="4" tint="-0.499984740745262"/>
      </top>
      <bottom style="double">
        <color theme="4" tint="-0.499984740745262"/>
      </bottom>
      <diagonal/>
    </border>
    <border>
      <left style="double">
        <color theme="4" tint="-0.499984740745262"/>
      </left>
      <right style="thin">
        <color theme="4" tint="-0.499984740745262"/>
      </right>
      <top style="double">
        <color theme="4" tint="-0.499984740745262"/>
      </top>
      <bottom style="double">
        <color theme="4" tint="-0.499984740745262"/>
      </bottom>
      <diagonal/>
    </border>
    <border>
      <left/>
      <right style="double">
        <color theme="4" tint="-0.499984740745262"/>
      </right>
      <top/>
      <bottom/>
      <diagonal/>
    </border>
    <border>
      <left/>
      <right style="double">
        <color theme="4" tint="-0.499984740745262"/>
      </right>
      <top/>
      <bottom style="double">
        <color theme="4" tint="-0.499984740745262"/>
      </bottom>
      <diagonal/>
    </border>
    <border>
      <left/>
      <right style="double">
        <color theme="4" tint="-0.499984740745262"/>
      </right>
      <top style="double">
        <color theme="4" tint="-0.499984740745262"/>
      </top>
      <bottom style="double">
        <color theme="4" tint="-0.499984740745262"/>
      </bottom>
      <diagonal/>
    </border>
    <border>
      <left/>
      <right style="double">
        <color theme="4" tint="-0.499984740745262"/>
      </right>
      <top style="medium">
        <color indexed="64"/>
      </top>
      <bottom/>
      <diagonal/>
    </border>
    <border>
      <left style="double">
        <color theme="4" tint="-0.499984740745262"/>
      </left>
      <right/>
      <top style="double">
        <color theme="4" tint="-0.499984740745262"/>
      </top>
      <bottom style="medium">
        <color indexed="64"/>
      </bottom>
      <diagonal/>
    </border>
    <border>
      <left/>
      <right style="double">
        <color theme="4" tint="-0.499984740745262"/>
      </right>
      <top style="double">
        <color theme="4" tint="-0.499984740745262"/>
      </top>
      <bottom style="medium">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style="thick">
        <color rgb="FFFF0000"/>
      </left>
      <right/>
      <top style="thick">
        <color rgb="FFFF0000"/>
      </top>
      <bottom/>
      <diagonal/>
    </border>
    <border>
      <left/>
      <right style="thick">
        <color rgb="FFFF0000"/>
      </right>
      <top style="thick">
        <color rgb="FFFF0000"/>
      </top>
      <bottom/>
      <diagonal/>
    </border>
    <border>
      <left style="thin">
        <color theme="4" tint="-0.499984740745262"/>
      </left>
      <right/>
      <top/>
      <bottom style="double">
        <color theme="4" tint="-0.499984740745262"/>
      </bottom>
      <diagonal/>
    </border>
    <border>
      <left style="thin">
        <color theme="4" tint="-0.499984740745262"/>
      </left>
      <right/>
      <top style="medium">
        <color indexed="64"/>
      </top>
      <bottom/>
      <diagonal/>
    </border>
    <border>
      <left/>
      <right style="dotted">
        <color theme="4"/>
      </right>
      <top style="medium">
        <color indexed="64"/>
      </top>
      <bottom/>
      <diagonal/>
    </border>
    <border>
      <left style="dotted">
        <color theme="4"/>
      </left>
      <right/>
      <top style="medium">
        <color indexed="64"/>
      </top>
      <bottom/>
      <diagonal/>
    </border>
    <border>
      <left style="dashed">
        <color theme="4" tint="-0.499984740745262"/>
      </left>
      <right/>
      <top/>
      <bottom/>
      <diagonal/>
    </border>
    <border>
      <left style="dashed">
        <color theme="4" tint="-0.499984740745262"/>
      </left>
      <right/>
      <top/>
      <bottom style="double">
        <color theme="4" tint="-0.499984740745262"/>
      </bottom>
      <diagonal/>
    </border>
    <border>
      <left style="thin">
        <color theme="4" tint="-0.499984740745262"/>
      </left>
      <right/>
      <top style="dashed">
        <color theme="4" tint="-0.499984740745262"/>
      </top>
      <bottom/>
      <diagonal/>
    </border>
    <border>
      <left/>
      <right/>
      <top style="dashed">
        <color theme="4" tint="-0.499984740745262"/>
      </top>
      <bottom/>
      <diagonal/>
    </border>
    <border>
      <left/>
      <right style="dashed">
        <color theme="4" tint="-0.499984740745262"/>
      </right>
      <top style="dashed">
        <color theme="4" tint="-0.499984740745262"/>
      </top>
      <bottom/>
      <diagonal/>
    </border>
    <border>
      <left/>
      <right style="dashed">
        <color theme="4" tint="-0.499984740745262"/>
      </right>
      <top/>
      <bottom style="double">
        <color theme="4" tint="-0.499984740745262"/>
      </bottom>
      <diagonal/>
    </border>
    <border>
      <left style="thin">
        <color theme="4" tint="-0.499984740745262"/>
      </left>
      <right/>
      <top/>
      <bottom style="thin">
        <color auto="1"/>
      </bottom>
      <diagonal/>
    </border>
    <border>
      <left/>
      <right style="dotted">
        <color theme="4"/>
      </right>
      <top/>
      <bottom style="thin">
        <color auto="1"/>
      </bottom>
      <diagonal/>
    </border>
    <border>
      <left style="dotted">
        <color theme="4"/>
      </left>
      <right/>
      <top/>
      <bottom style="thin">
        <color auto="1"/>
      </bottom>
      <diagonal/>
    </border>
    <border>
      <left/>
      <right style="double">
        <color theme="4" tint="-0.499984740745262"/>
      </right>
      <top/>
      <bottom style="thin">
        <color auto="1"/>
      </bottom>
      <diagonal/>
    </border>
    <border>
      <left style="thin">
        <color indexed="64"/>
      </left>
      <right style="thin">
        <color theme="4" tint="-0.499984740745262"/>
      </right>
      <top style="medium">
        <color indexed="64"/>
      </top>
      <bottom/>
      <diagonal/>
    </border>
    <border>
      <left style="thin">
        <color indexed="64"/>
      </left>
      <right style="thin">
        <color theme="4" tint="-0.499984740745262"/>
      </right>
      <top/>
      <bottom/>
      <diagonal/>
    </border>
    <border>
      <left style="thin">
        <color indexed="64"/>
      </left>
      <right style="thin">
        <color theme="4" tint="-0.499984740745262"/>
      </right>
      <top/>
      <bottom style="double">
        <color theme="4" tint="-0.499984740745262"/>
      </bottom>
      <diagonal/>
    </border>
    <border>
      <left/>
      <right style="thin">
        <color indexed="64"/>
      </right>
      <top/>
      <bottom style="double">
        <color theme="4" tint="-0.499984740745262"/>
      </bottom>
      <diagonal/>
    </border>
    <border>
      <left style="thin">
        <color indexed="64"/>
      </left>
      <right style="thin">
        <color theme="4" tint="-0.499984740745262"/>
      </right>
      <top style="thin">
        <color indexed="64"/>
      </top>
      <bottom/>
      <diagonal/>
    </border>
    <border>
      <left style="thin">
        <color theme="4" tint="-0.499984740745262"/>
      </left>
      <right/>
      <top style="thin">
        <color indexed="64"/>
      </top>
      <bottom style="dashed">
        <color theme="4" tint="-0.499984740745262"/>
      </bottom>
      <diagonal/>
    </border>
    <border>
      <left/>
      <right/>
      <top style="thin">
        <color indexed="64"/>
      </top>
      <bottom style="dashed">
        <color theme="4" tint="-0.499984740745262"/>
      </bottom>
      <diagonal/>
    </border>
    <border>
      <left/>
      <right style="dashed">
        <color theme="4" tint="-0.499984740745262"/>
      </right>
      <top style="thin">
        <color indexed="64"/>
      </top>
      <bottom style="dashed">
        <color theme="4" tint="-0.499984740745262"/>
      </bottom>
      <diagonal/>
    </border>
    <border>
      <left style="dashed">
        <color theme="4" tint="-0.499984740745262"/>
      </left>
      <right/>
      <top style="thin">
        <color indexed="64"/>
      </top>
      <bottom/>
      <diagonal/>
    </border>
    <border>
      <left/>
      <right style="double">
        <color theme="4" tint="-0.499984740745262"/>
      </right>
      <top style="thin">
        <color indexed="64"/>
      </top>
      <bottom/>
      <diagonal/>
    </border>
    <border>
      <left style="dotted">
        <color theme="4"/>
      </left>
      <right/>
      <top style="thin">
        <color auto="1"/>
      </top>
      <bottom/>
      <diagonal/>
    </border>
    <border>
      <left/>
      <right style="thick">
        <color rgb="FFFF0000"/>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theme="4" tint="-0.499984740745262"/>
      </bottom>
      <diagonal/>
    </border>
    <border>
      <left style="dotted">
        <color theme="4"/>
      </left>
      <right/>
      <top/>
      <bottom style="thin">
        <color theme="4" tint="-0.499984740745262"/>
      </bottom>
      <diagonal/>
    </border>
    <border>
      <left/>
      <right style="double">
        <color theme="4" tint="-0.499984740745262"/>
      </right>
      <top/>
      <bottom style="thin">
        <color theme="4" tint="-0.499984740745262"/>
      </bottom>
      <diagonal/>
    </border>
    <border>
      <left style="thin">
        <color indexed="64"/>
      </left>
      <right style="thin">
        <color theme="4" tint="-0.499984740745262"/>
      </right>
      <top/>
      <bottom style="thin">
        <color indexed="64"/>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style="medium">
        <color indexed="64"/>
      </bottom>
      <diagonal/>
    </border>
    <border>
      <left style="thin">
        <color indexed="64"/>
      </left>
      <right style="thin">
        <color indexed="64"/>
      </right>
      <top/>
      <bottom style="hair">
        <color indexed="64"/>
      </bottom>
      <diagonal/>
    </border>
    <border>
      <left style="dotted">
        <color auto="1"/>
      </left>
      <right/>
      <top style="hair">
        <color auto="1"/>
      </top>
      <bottom style="hair">
        <color auto="1"/>
      </bottom>
      <diagonal/>
    </border>
    <border>
      <left style="dotted">
        <color auto="1"/>
      </left>
      <right/>
      <top style="thin">
        <color indexed="64"/>
      </top>
      <bottom/>
      <diagonal/>
    </border>
    <border>
      <left style="dotted">
        <color auto="1"/>
      </left>
      <right/>
      <top/>
      <bottom style="dotted">
        <color auto="1"/>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4">
    <xf numFmtId="0" fontId="0" fillId="0" borderId="0">
      <alignment vertical="center"/>
    </xf>
    <xf numFmtId="0" fontId="2" fillId="0" borderId="0"/>
    <xf numFmtId="0" fontId="5" fillId="0" borderId="0"/>
    <xf numFmtId="0" fontId="34" fillId="0" borderId="0" applyNumberFormat="0" applyFill="0" applyBorder="0" applyAlignment="0" applyProtection="0">
      <alignment vertical="center"/>
    </xf>
  </cellStyleXfs>
  <cellXfs count="792">
    <xf numFmtId="0" fontId="0" fillId="0" borderId="0" xfId="0">
      <alignment vertical="center"/>
    </xf>
    <xf numFmtId="0" fontId="0" fillId="0" borderId="0" xfId="0" applyAlignment="1">
      <alignment horizontal="center" vertical="center"/>
    </xf>
    <xf numFmtId="0" fontId="4" fillId="6" borderId="1" xfId="0" applyFont="1" applyFill="1" applyBorder="1" applyAlignment="1">
      <alignment vertical="center" wrapText="1"/>
    </xf>
    <xf numFmtId="0" fontId="4" fillId="2" borderId="1" xfId="0" applyFont="1" applyFill="1" applyBorder="1" applyAlignment="1">
      <alignment vertical="center" wrapText="1"/>
    </xf>
    <xf numFmtId="0" fontId="4" fillId="7" borderId="1" xfId="0" applyFont="1" applyFill="1" applyBorder="1" applyAlignment="1">
      <alignment vertical="center" wrapText="1"/>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center" vertical="center"/>
    </xf>
    <xf numFmtId="0" fontId="4" fillId="6" borderId="1" xfId="0" applyFont="1" applyFill="1" applyBorder="1" applyAlignment="1">
      <alignment horizontal="center" vertical="center" wrapText="1"/>
    </xf>
    <xf numFmtId="0" fontId="0" fillId="0" borderId="0" xfId="0" applyAlignment="1">
      <alignment horizontal="left" vertical="center"/>
    </xf>
    <xf numFmtId="0" fontId="26" fillId="0" borderId="0" xfId="0" applyFont="1" applyAlignment="1">
      <alignment horizontal="center" vertical="center"/>
    </xf>
    <xf numFmtId="0" fontId="26" fillId="0" borderId="0" xfId="0" applyFont="1" applyAlignment="1">
      <alignment horizontal="right" vertical="center"/>
    </xf>
    <xf numFmtId="0" fontId="27" fillId="0" borderId="0" xfId="0" applyFont="1" applyAlignment="1">
      <alignment horizontal="center" vertical="center"/>
    </xf>
    <xf numFmtId="0" fontId="32" fillId="0" borderId="0" xfId="0" applyFont="1">
      <alignment vertical="center"/>
    </xf>
    <xf numFmtId="0" fontId="36" fillId="0" borderId="0" xfId="0" applyFont="1">
      <alignment vertical="center"/>
    </xf>
    <xf numFmtId="0" fontId="24" fillId="0" borderId="112" xfId="2" applyFont="1" applyBorder="1" applyAlignment="1" applyProtection="1">
      <alignment horizontal="right" vertical="center"/>
      <protection locked="0"/>
    </xf>
    <xf numFmtId="49" fontId="24" fillId="0" borderId="114" xfId="2" applyNumberFormat="1" applyFont="1" applyBorder="1" applyAlignment="1" applyProtection="1">
      <alignment horizontal="center" vertical="center"/>
      <protection locked="0"/>
    </xf>
    <xf numFmtId="49" fontId="24" fillId="0" borderId="113" xfId="2" applyNumberFormat="1" applyFont="1" applyBorder="1" applyAlignment="1" applyProtection="1">
      <alignment horizontal="center" vertical="center"/>
      <protection locked="0"/>
    </xf>
    <xf numFmtId="49" fontId="24" fillId="0" borderId="115" xfId="2" applyNumberFormat="1" applyFont="1" applyBorder="1" applyAlignment="1" applyProtection="1">
      <alignment horizontal="center" vertical="center"/>
      <protection locked="0"/>
    </xf>
    <xf numFmtId="49" fontId="24" fillId="20" borderId="116" xfId="2" quotePrefix="1" applyNumberFormat="1" applyFont="1" applyFill="1" applyBorder="1" applyAlignment="1" applyProtection="1">
      <alignment horizontal="center" vertical="center"/>
      <protection locked="0"/>
    </xf>
    <xf numFmtId="0" fontId="24" fillId="0" borderId="100" xfId="2" applyFont="1" applyBorder="1" applyAlignment="1" applyProtection="1">
      <alignment horizontal="right" vertical="center"/>
      <protection locked="0"/>
    </xf>
    <xf numFmtId="49" fontId="24" fillId="0" borderId="102" xfId="2" applyNumberFormat="1" applyFont="1" applyBorder="1" applyAlignment="1" applyProtection="1">
      <alignment horizontal="center" vertical="center"/>
      <protection locked="0"/>
    </xf>
    <xf numFmtId="49" fontId="24" fillId="0" borderId="101" xfId="2" applyNumberFormat="1" applyFont="1" applyBorder="1" applyAlignment="1" applyProtection="1">
      <alignment horizontal="center" vertical="center"/>
      <protection locked="0"/>
    </xf>
    <xf numFmtId="49" fontId="24" fillId="0" borderId="103" xfId="2" applyNumberFormat="1" applyFont="1" applyBorder="1" applyAlignment="1" applyProtection="1">
      <alignment horizontal="center" vertical="center"/>
      <protection locked="0"/>
    </xf>
    <xf numFmtId="49" fontId="24" fillId="0" borderId="103" xfId="2" applyNumberFormat="1" applyFont="1" applyBorder="1" applyAlignment="1" applyProtection="1">
      <alignment horizontal="right" vertical="center"/>
      <protection locked="0"/>
    </xf>
    <xf numFmtId="49" fontId="24" fillId="20" borderId="104" xfId="2" quotePrefix="1" applyNumberFormat="1" applyFont="1" applyFill="1" applyBorder="1" applyAlignment="1" applyProtection="1">
      <alignment horizontal="center" vertical="center"/>
      <protection locked="0"/>
    </xf>
    <xf numFmtId="0" fontId="24" fillId="0" borderId="106" xfId="2" applyFont="1" applyBorder="1" applyAlignment="1" applyProtection="1">
      <alignment horizontal="right" vertical="center"/>
      <protection locked="0"/>
    </xf>
    <xf numFmtId="49" fontId="24" fillId="0" borderId="108" xfId="2" applyNumberFormat="1" applyFont="1" applyBorder="1" applyAlignment="1" applyProtection="1">
      <alignment horizontal="center" vertical="center"/>
      <protection locked="0"/>
    </xf>
    <xf numFmtId="49" fontId="24" fillId="0" borderId="107" xfId="2" applyNumberFormat="1" applyFont="1" applyBorder="1" applyAlignment="1" applyProtection="1">
      <alignment horizontal="center" vertical="center"/>
      <protection locked="0"/>
    </xf>
    <xf numFmtId="49" fontId="24" fillId="0" borderId="109" xfId="2" applyNumberFormat="1" applyFont="1" applyBorder="1" applyAlignment="1" applyProtection="1">
      <alignment horizontal="center" vertical="center"/>
      <protection locked="0"/>
    </xf>
    <xf numFmtId="49" fontId="24" fillId="0" borderId="109" xfId="2" applyNumberFormat="1" applyFont="1" applyBorder="1" applyAlignment="1" applyProtection="1">
      <alignment horizontal="right" vertical="center"/>
      <protection locked="0"/>
    </xf>
    <xf numFmtId="49" fontId="24" fillId="20" borderId="110" xfId="2" quotePrefix="1" applyNumberFormat="1" applyFont="1" applyFill="1" applyBorder="1" applyAlignment="1" applyProtection="1">
      <alignment horizontal="center" vertical="center"/>
      <protection locked="0"/>
    </xf>
    <xf numFmtId="0" fontId="24" fillId="0" borderId="94" xfId="2" applyFont="1" applyBorder="1" applyAlignment="1" applyProtection="1">
      <alignment horizontal="right" vertical="center"/>
      <protection locked="0"/>
    </xf>
    <xf numFmtId="49" fontId="24" fillId="0" borderId="96" xfId="2" applyNumberFormat="1" applyFont="1" applyBorder="1" applyAlignment="1" applyProtection="1">
      <alignment horizontal="center" vertical="center"/>
      <protection locked="0"/>
    </xf>
    <xf numFmtId="49" fontId="24" fillId="0" borderId="95" xfId="2" applyNumberFormat="1" applyFont="1" applyBorder="1" applyAlignment="1" applyProtection="1">
      <alignment horizontal="center" vertical="center"/>
      <protection locked="0"/>
    </xf>
    <xf numFmtId="49" fontId="24" fillId="0" borderId="97" xfId="2" applyNumberFormat="1" applyFont="1" applyBorder="1" applyAlignment="1" applyProtection="1">
      <alignment horizontal="center" vertical="center"/>
      <protection locked="0"/>
    </xf>
    <xf numFmtId="49" fontId="24" fillId="20" borderId="98" xfId="2" quotePrefix="1" applyNumberFormat="1" applyFont="1" applyFill="1" applyBorder="1" applyAlignment="1" applyProtection="1">
      <alignment horizontal="center" vertical="center"/>
      <protection locked="0"/>
    </xf>
    <xf numFmtId="0" fontId="24" fillId="0" borderId="115" xfId="2" applyFont="1" applyBorder="1" applyAlignment="1" applyProtection="1">
      <alignment horizontal="center" vertical="center"/>
      <protection locked="0"/>
    </xf>
    <xf numFmtId="0" fontId="24" fillId="0" borderId="103" xfId="2" applyFont="1" applyBorder="1" applyAlignment="1" applyProtection="1">
      <alignment horizontal="center" vertical="center"/>
      <protection locked="0"/>
    </xf>
    <xf numFmtId="0" fontId="24" fillId="0" borderId="109" xfId="2" applyFont="1" applyBorder="1" applyAlignment="1" applyProtection="1">
      <alignment horizontal="center" vertical="center"/>
      <protection locked="0"/>
    </xf>
    <xf numFmtId="0" fontId="46" fillId="0" borderId="0" xfId="0" applyFont="1" applyAlignment="1">
      <alignment horizontal="left" vertical="center"/>
    </xf>
    <xf numFmtId="0" fontId="46" fillId="0" borderId="0" xfId="0" applyFont="1" applyAlignment="1">
      <alignment horizontal="center" vertical="center"/>
    </xf>
    <xf numFmtId="0" fontId="46" fillId="0" borderId="0" xfId="0" applyFont="1">
      <alignment vertical="center"/>
    </xf>
    <xf numFmtId="49" fontId="46" fillId="0" borderId="0" xfId="0" applyNumberFormat="1" applyFont="1">
      <alignment vertical="center"/>
    </xf>
    <xf numFmtId="0" fontId="32" fillId="0" borderId="0" xfId="0" applyFont="1" applyAlignment="1">
      <alignment horizontal="center" vertical="center"/>
    </xf>
    <xf numFmtId="0" fontId="51" fillId="0" borderId="0" xfId="0" applyFont="1" applyProtection="1">
      <alignment vertical="center"/>
      <protection hidden="1"/>
    </xf>
    <xf numFmtId="0" fontId="0" fillId="0" borderId="0" xfId="0" applyProtection="1">
      <alignment vertical="center"/>
      <protection hidden="1"/>
    </xf>
    <xf numFmtId="0" fontId="32" fillId="0" borderId="0" xfId="0" applyFont="1" applyProtection="1">
      <alignment vertical="center"/>
      <protection hidden="1"/>
    </xf>
    <xf numFmtId="0" fontId="32" fillId="0" borderId="0" xfId="0" applyFont="1" applyAlignment="1" applyProtection="1">
      <alignment horizontal="center" vertical="center"/>
      <protection hidden="1"/>
    </xf>
    <xf numFmtId="0" fontId="32" fillId="20" borderId="136" xfId="0" applyFont="1" applyFill="1" applyBorder="1" applyAlignment="1" applyProtection="1">
      <alignment horizontal="center" vertical="center"/>
      <protection hidden="1"/>
    </xf>
    <xf numFmtId="0" fontId="32" fillId="20" borderId="4" xfId="0" applyFont="1" applyFill="1" applyBorder="1" applyProtection="1">
      <alignment vertical="center"/>
      <protection hidden="1"/>
    </xf>
    <xf numFmtId="0" fontId="32" fillId="20" borderId="136" xfId="0" applyFont="1" applyFill="1" applyBorder="1" applyProtection="1">
      <alignment vertical="center"/>
      <protection hidden="1"/>
    </xf>
    <xf numFmtId="0" fontId="36" fillId="20" borderId="4" xfId="0" applyFont="1" applyFill="1" applyBorder="1" applyProtection="1">
      <alignment vertical="center"/>
      <protection hidden="1"/>
    </xf>
    <xf numFmtId="0" fontId="36" fillId="0" borderId="0" xfId="0" applyFont="1" applyProtection="1">
      <alignment vertical="center"/>
      <protection hidden="1"/>
    </xf>
    <xf numFmtId="0" fontId="32" fillId="20" borderId="134" xfId="0" applyFont="1" applyFill="1" applyBorder="1" applyProtection="1">
      <alignment vertical="center"/>
      <protection hidden="1"/>
    </xf>
    <xf numFmtId="0" fontId="32" fillId="20" borderId="139" xfId="0" applyFont="1" applyFill="1" applyBorder="1" applyAlignment="1" applyProtection="1">
      <alignment horizontal="center" vertical="center"/>
      <protection hidden="1"/>
    </xf>
    <xf numFmtId="0" fontId="12" fillId="13" borderId="19" xfId="2" applyFont="1" applyFill="1" applyBorder="1" applyAlignment="1" applyProtection="1">
      <alignment horizontal="center" vertical="center"/>
      <protection hidden="1"/>
    </xf>
    <xf numFmtId="0" fontId="6" fillId="16" borderId="20" xfId="2" applyFont="1" applyFill="1" applyBorder="1" applyAlignment="1" applyProtection="1">
      <alignment horizontal="right" vertical="center"/>
      <protection hidden="1"/>
    </xf>
    <xf numFmtId="49" fontId="6" fillId="16" borderId="20" xfId="2" applyNumberFormat="1" applyFont="1" applyFill="1" applyBorder="1" applyAlignment="1" applyProtection="1">
      <alignment horizontal="left" vertical="center"/>
      <protection hidden="1"/>
    </xf>
    <xf numFmtId="49" fontId="6" fillId="16" borderId="21" xfId="2" applyNumberFormat="1" applyFont="1" applyFill="1" applyBorder="1" applyAlignment="1" applyProtection="1">
      <alignment horizontal="left" vertical="center"/>
      <protection hidden="1"/>
    </xf>
    <xf numFmtId="49" fontId="6" fillId="16" borderId="22" xfId="2" applyNumberFormat="1" applyFont="1" applyFill="1" applyBorder="1" applyAlignment="1" applyProtection="1">
      <alignment horizontal="left" vertical="center"/>
      <protection hidden="1"/>
    </xf>
    <xf numFmtId="49" fontId="6" fillId="16" borderId="22" xfId="2" applyNumberFormat="1" applyFont="1" applyFill="1" applyBorder="1" applyAlignment="1" applyProtection="1">
      <alignment horizontal="center" vertical="center"/>
      <protection hidden="1"/>
    </xf>
    <xf numFmtId="49" fontId="6" fillId="16" borderId="21" xfId="2" applyNumberFormat="1" applyFont="1" applyFill="1" applyBorder="1" applyAlignment="1" applyProtection="1">
      <alignment horizontal="center" vertical="center"/>
      <protection hidden="1"/>
    </xf>
    <xf numFmtId="49" fontId="6" fillId="16" borderId="23" xfId="2" applyNumberFormat="1" applyFont="1" applyFill="1" applyBorder="1" applyAlignment="1" applyProtection="1">
      <alignment horizontal="center" vertical="center"/>
      <protection hidden="1"/>
    </xf>
    <xf numFmtId="49" fontId="6" fillId="16" borderId="23" xfId="2" applyNumberFormat="1" applyFont="1" applyFill="1" applyBorder="1" applyAlignment="1" applyProtection="1">
      <alignment horizontal="right" vertical="center"/>
      <protection hidden="1"/>
    </xf>
    <xf numFmtId="49" fontId="6" fillId="16" borderId="24" xfId="2" applyNumberFormat="1" applyFont="1" applyFill="1" applyBorder="1" applyAlignment="1" applyProtection="1">
      <alignment horizontal="center" vertical="center"/>
      <protection hidden="1"/>
    </xf>
    <xf numFmtId="49" fontId="6" fillId="16" borderId="25" xfId="2" applyNumberFormat="1" applyFont="1" applyFill="1" applyBorder="1" applyAlignment="1" applyProtection="1">
      <alignment horizontal="center" vertical="center"/>
      <protection hidden="1"/>
    </xf>
    <xf numFmtId="0" fontId="12" fillId="13" borderId="77" xfId="2" applyFont="1" applyFill="1" applyBorder="1" applyAlignment="1" applyProtection="1">
      <alignment horizontal="center" vertical="center"/>
      <protection hidden="1"/>
    </xf>
    <xf numFmtId="0" fontId="6" fillId="16" borderId="122" xfId="2" applyFont="1" applyFill="1" applyBorder="1" applyAlignment="1" applyProtection="1">
      <alignment horizontal="right" vertical="center"/>
      <protection hidden="1"/>
    </xf>
    <xf numFmtId="49" fontId="6" fillId="16" borderId="122" xfId="2" applyNumberFormat="1" applyFont="1" applyFill="1" applyBorder="1" applyAlignment="1" applyProtection="1">
      <alignment horizontal="left" vertical="center"/>
      <protection hidden="1"/>
    </xf>
    <xf numFmtId="49" fontId="6" fillId="16" borderId="6" xfId="2" applyNumberFormat="1" applyFont="1" applyFill="1" applyBorder="1" applyAlignment="1" applyProtection="1">
      <alignment horizontal="left" vertical="center"/>
      <protection hidden="1"/>
    </xf>
    <xf numFmtId="49" fontId="6" fillId="16" borderId="119" xfId="2" applyNumberFormat="1" applyFont="1" applyFill="1" applyBorder="1" applyAlignment="1" applyProtection="1">
      <alignment horizontal="left" vertical="center"/>
      <protection hidden="1"/>
    </xf>
    <xf numFmtId="49" fontId="6" fillId="16" borderId="119" xfId="2" applyNumberFormat="1" applyFont="1" applyFill="1" applyBorder="1" applyAlignment="1" applyProtection="1">
      <alignment horizontal="center" vertical="center"/>
      <protection hidden="1"/>
    </xf>
    <xf numFmtId="49" fontId="6" fillId="16" borderId="6" xfId="2" applyNumberFormat="1" applyFont="1" applyFill="1" applyBorder="1" applyAlignment="1" applyProtection="1">
      <alignment horizontal="center" vertical="center"/>
      <protection hidden="1"/>
    </xf>
    <xf numFmtId="49" fontId="6" fillId="16" borderId="123" xfId="2" applyNumberFormat="1" applyFont="1" applyFill="1" applyBorder="1" applyAlignment="1" applyProtection="1">
      <alignment horizontal="center" vertical="center"/>
      <protection hidden="1"/>
    </xf>
    <xf numFmtId="49" fontId="6" fillId="16" borderId="123" xfId="2" applyNumberFormat="1" applyFont="1" applyFill="1" applyBorder="1" applyAlignment="1" applyProtection="1">
      <alignment horizontal="right" vertical="center"/>
      <protection hidden="1"/>
    </xf>
    <xf numFmtId="49" fontId="6" fillId="16" borderId="124" xfId="2" applyNumberFormat="1" applyFont="1" applyFill="1" applyBorder="1" applyAlignment="1" applyProtection="1">
      <alignment horizontal="center" vertical="center"/>
      <protection hidden="1"/>
    </xf>
    <xf numFmtId="0" fontId="32" fillId="20" borderId="73" xfId="0" applyFont="1" applyFill="1" applyBorder="1" applyAlignment="1" applyProtection="1">
      <alignment horizontal="center" vertical="center"/>
      <protection hidden="1"/>
    </xf>
    <xf numFmtId="0" fontId="50" fillId="0" borderId="0" xfId="0" applyFont="1" applyProtection="1">
      <alignment vertical="center"/>
      <protection hidden="1"/>
    </xf>
    <xf numFmtId="0" fontId="24" fillId="0" borderId="0" xfId="0" applyFont="1" applyProtection="1">
      <alignment vertical="center"/>
      <protection hidden="1"/>
    </xf>
    <xf numFmtId="0" fontId="24" fillId="20" borderId="3" xfId="0" applyFont="1" applyFill="1" applyBorder="1" applyProtection="1">
      <alignment vertical="center"/>
      <protection hidden="1"/>
    </xf>
    <xf numFmtId="0" fontId="49" fillId="0" borderId="0" xfId="0" applyFont="1" applyProtection="1">
      <alignment vertical="center"/>
      <protection hidden="1"/>
    </xf>
    <xf numFmtId="0" fontId="24" fillId="20" borderId="131" xfId="0" applyFont="1" applyFill="1" applyBorder="1" applyAlignment="1" applyProtection="1">
      <alignment horizontal="center" vertical="center"/>
      <protection hidden="1"/>
    </xf>
    <xf numFmtId="0" fontId="24" fillId="20" borderId="136" xfId="0" applyFont="1" applyFill="1" applyBorder="1" applyAlignment="1" applyProtection="1">
      <alignment horizontal="right" vertical="center"/>
      <protection hidden="1"/>
    </xf>
    <xf numFmtId="0" fontId="24" fillId="20" borderId="140" xfId="0" applyFont="1" applyFill="1" applyBorder="1" applyAlignment="1" applyProtection="1">
      <alignment horizontal="center" vertical="center"/>
      <protection hidden="1"/>
    </xf>
    <xf numFmtId="0" fontId="24" fillId="0" borderId="0" xfId="0" applyFont="1" applyAlignment="1" applyProtection="1">
      <alignment horizontal="center" vertical="center"/>
      <protection hidden="1"/>
    </xf>
    <xf numFmtId="0" fontId="24" fillId="20" borderId="2" xfId="0" applyFont="1" applyFill="1" applyBorder="1" applyAlignment="1" applyProtection="1">
      <alignment horizontal="center" vertical="center"/>
      <protection hidden="1"/>
    </xf>
    <xf numFmtId="0" fontId="24" fillId="20" borderId="3" xfId="0" applyFont="1" applyFill="1" applyBorder="1" applyAlignment="1" applyProtection="1">
      <alignment horizontal="left" vertical="center"/>
      <protection hidden="1"/>
    </xf>
    <xf numFmtId="0" fontId="24" fillId="20" borderId="4" xfId="0" applyFont="1" applyFill="1" applyBorder="1" applyProtection="1">
      <alignment vertical="center"/>
      <protection hidden="1"/>
    </xf>
    <xf numFmtId="0" fontId="31" fillId="0" borderId="0" xfId="2" applyFont="1" applyAlignment="1" applyProtection="1">
      <alignment vertical="center" wrapText="1"/>
      <protection hidden="1"/>
    </xf>
    <xf numFmtId="0" fontId="7" fillId="0" borderId="0" xfId="0" applyFont="1" applyProtection="1">
      <alignment vertical="center"/>
      <protection hidden="1"/>
    </xf>
    <xf numFmtId="0" fontId="8" fillId="3" borderId="46" xfId="2" applyFont="1" applyFill="1" applyBorder="1" applyAlignment="1" applyProtection="1">
      <alignment vertical="center"/>
      <protection hidden="1"/>
    </xf>
    <xf numFmtId="0" fontId="8" fillId="3" borderId="90" xfId="2" applyFont="1" applyFill="1" applyBorder="1" applyAlignment="1" applyProtection="1">
      <alignment horizontal="center" vertical="center"/>
      <protection hidden="1"/>
    </xf>
    <xf numFmtId="0" fontId="8" fillId="7" borderId="16" xfId="2" applyFont="1" applyFill="1" applyBorder="1" applyAlignment="1" applyProtection="1">
      <alignment horizontal="center" vertical="center"/>
      <protection hidden="1"/>
    </xf>
    <xf numFmtId="0" fontId="24" fillId="16" borderId="26" xfId="2" applyFont="1" applyFill="1" applyBorder="1" applyAlignment="1" applyProtection="1">
      <alignment horizontal="left" vertical="center" shrinkToFit="1"/>
      <protection hidden="1"/>
    </xf>
    <xf numFmtId="49" fontId="42" fillId="16" borderId="28" xfId="2" applyNumberFormat="1" applyFont="1" applyFill="1" applyBorder="1" applyAlignment="1" applyProtection="1">
      <alignment horizontal="right" vertical="center"/>
      <protection hidden="1"/>
    </xf>
    <xf numFmtId="49" fontId="24" fillId="16" borderId="28" xfId="2" applyNumberFormat="1" applyFont="1" applyFill="1" applyBorder="1" applyAlignment="1" applyProtection="1">
      <alignment horizontal="center" vertical="center"/>
      <protection hidden="1"/>
    </xf>
    <xf numFmtId="49" fontId="6" fillId="8" borderId="60" xfId="2" applyNumberFormat="1" applyFont="1" applyFill="1" applyBorder="1" applyAlignment="1" applyProtection="1">
      <alignment horizontal="left" vertical="center" shrinkToFit="1"/>
      <protection hidden="1"/>
    </xf>
    <xf numFmtId="0" fontId="6" fillId="8" borderId="9" xfId="2" applyFont="1" applyFill="1" applyBorder="1" applyAlignment="1" applyProtection="1">
      <alignment horizontal="center" vertical="center" shrinkToFit="1"/>
      <protection hidden="1"/>
    </xf>
    <xf numFmtId="49" fontId="6" fillId="8" borderId="28" xfId="2" applyNumberFormat="1" applyFont="1" applyFill="1" applyBorder="1" applyAlignment="1" applyProtection="1">
      <alignment horizontal="center" vertical="center"/>
      <protection hidden="1"/>
    </xf>
    <xf numFmtId="0" fontId="6" fillId="8" borderId="26" xfId="2" applyFont="1" applyFill="1" applyBorder="1" applyAlignment="1" applyProtection="1">
      <alignment horizontal="left" vertical="center" shrinkToFit="1"/>
      <protection hidden="1"/>
    </xf>
    <xf numFmtId="49" fontId="6" fillId="8" borderId="9" xfId="2" applyNumberFormat="1" applyFont="1" applyFill="1" applyBorder="1" applyAlignment="1" applyProtection="1">
      <alignment horizontal="right" vertical="center"/>
      <protection hidden="1"/>
    </xf>
    <xf numFmtId="0" fontId="24" fillId="16" borderId="92" xfId="2" applyFont="1" applyFill="1" applyBorder="1" applyAlignment="1" applyProtection="1">
      <alignment horizontal="left" vertical="center" shrinkToFit="1"/>
      <protection hidden="1"/>
    </xf>
    <xf numFmtId="49" fontId="42" fillId="16" borderId="127" xfId="2" applyNumberFormat="1" applyFont="1" applyFill="1" applyBorder="1" applyAlignment="1" applyProtection="1">
      <alignment horizontal="right" vertical="center"/>
      <protection hidden="1"/>
    </xf>
    <xf numFmtId="49" fontId="24" fillId="16" borderId="127" xfId="2" quotePrefix="1" applyNumberFormat="1" applyFont="1" applyFill="1" applyBorder="1" applyAlignment="1" applyProtection="1">
      <alignment horizontal="center" vertical="center"/>
      <protection hidden="1"/>
    </xf>
    <xf numFmtId="49" fontId="6" fillId="8" borderId="63" xfId="2" applyNumberFormat="1" applyFont="1" applyFill="1" applyBorder="1" applyAlignment="1" applyProtection="1">
      <alignment horizontal="left" vertical="center" shrinkToFit="1"/>
      <protection hidden="1"/>
    </xf>
    <xf numFmtId="0" fontId="6" fillId="8" borderId="34" xfId="2" applyFont="1" applyFill="1" applyBorder="1" applyAlignment="1" applyProtection="1">
      <alignment horizontal="center" vertical="center" shrinkToFit="1"/>
      <protection hidden="1"/>
    </xf>
    <xf numFmtId="49" fontId="6" fillId="8" borderId="36" xfId="2" quotePrefix="1" applyNumberFormat="1" applyFont="1" applyFill="1" applyBorder="1" applyAlignment="1" applyProtection="1">
      <alignment horizontal="center" vertical="center"/>
      <protection hidden="1"/>
    </xf>
    <xf numFmtId="0" fontId="6" fillId="8" borderId="7" xfId="2" applyFont="1" applyFill="1" applyBorder="1" applyAlignment="1" applyProtection="1">
      <alignment horizontal="left" vertical="center" shrinkToFit="1"/>
      <protection hidden="1"/>
    </xf>
    <xf numFmtId="49" fontId="6" fillId="8" borderId="8" xfId="2" applyNumberFormat="1" applyFont="1" applyFill="1" applyBorder="1" applyAlignment="1" applyProtection="1">
      <alignment horizontal="right" vertical="center"/>
      <protection hidden="1"/>
    </xf>
    <xf numFmtId="0" fontId="28" fillId="16" borderId="1" xfId="0" applyFont="1" applyFill="1" applyBorder="1" applyAlignment="1" applyProtection="1">
      <alignment horizontal="center" vertical="center"/>
      <protection hidden="1"/>
    </xf>
    <xf numFmtId="0" fontId="13" fillId="16" borderId="1" xfId="0" applyFont="1" applyFill="1" applyBorder="1" applyAlignment="1" applyProtection="1">
      <alignment horizontal="center" vertical="center"/>
      <protection hidden="1"/>
    </xf>
    <xf numFmtId="0" fontId="14" fillId="0" borderId="0" xfId="0" applyFont="1" applyProtection="1">
      <alignment vertical="center"/>
      <protection hidden="1"/>
    </xf>
    <xf numFmtId="0" fontId="13" fillId="8" borderId="2" xfId="2" applyFont="1" applyFill="1" applyBorder="1" applyAlignment="1" applyProtection="1">
      <alignment horizontal="center" vertical="center" shrinkToFit="1"/>
      <protection hidden="1"/>
    </xf>
    <xf numFmtId="0" fontId="13" fillId="8" borderId="1" xfId="2" applyFont="1" applyFill="1" applyBorder="1" applyAlignment="1" applyProtection="1">
      <alignment horizontal="center" vertical="center"/>
      <protection hidden="1"/>
    </xf>
    <xf numFmtId="0" fontId="13" fillId="0" borderId="61" xfId="2" applyFont="1" applyBorder="1" applyAlignment="1" applyProtection="1">
      <alignment horizontal="center" vertical="center"/>
      <protection hidden="1"/>
    </xf>
    <xf numFmtId="0" fontId="13" fillId="0" borderId="60" xfId="2" applyFont="1" applyBorder="1" applyAlignment="1" applyProtection="1">
      <alignment horizontal="center" vertical="center"/>
      <protection hidden="1"/>
    </xf>
    <xf numFmtId="0" fontId="13" fillId="0" borderId="27" xfId="2" applyFont="1" applyBorder="1" applyAlignment="1" applyProtection="1">
      <alignment horizontal="center" vertical="center"/>
      <protection hidden="1"/>
    </xf>
    <xf numFmtId="0" fontId="13" fillId="0" borderId="58" xfId="2" applyFont="1" applyBorder="1" applyAlignment="1" applyProtection="1">
      <alignment horizontal="center" vertical="center"/>
      <protection hidden="1"/>
    </xf>
    <xf numFmtId="0" fontId="13" fillId="0" borderId="63" xfId="2" applyFont="1" applyBorder="1" applyAlignment="1" applyProtection="1">
      <alignment horizontal="center" vertical="center"/>
      <protection hidden="1"/>
    </xf>
    <xf numFmtId="0" fontId="13" fillId="0" borderId="35" xfId="2" applyFont="1" applyBorder="1" applyAlignment="1" applyProtection="1">
      <alignment horizontal="center" vertical="center"/>
      <protection hidden="1"/>
    </xf>
    <xf numFmtId="0" fontId="14" fillId="0" borderId="0" xfId="0" applyFont="1" applyAlignment="1" applyProtection="1">
      <alignment horizontal="center" vertical="center"/>
      <protection hidden="1"/>
    </xf>
    <xf numFmtId="0" fontId="14" fillId="0" borderId="0" xfId="0" applyFont="1" applyAlignment="1" applyProtection="1">
      <alignment horizontal="left" vertical="center"/>
      <protection hidden="1"/>
    </xf>
    <xf numFmtId="0" fontId="46" fillId="0" borderId="5" xfId="0" applyFont="1" applyBorder="1" applyAlignment="1">
      <alignment horizontal="center" vertical="center"/>
    </xf>
    <xf numFmtId="0" fontId="46" fillId="0" borderId="5" xfId="0" applyFont="1" applyBorder="1">
      <alignment vertical="center"/>
    </xf>
    <xf numFmtId="0" fontId="46" fillId="0" borderId="5" xfId="0" applyFont="1" applyBorder="1" applyAlignment="1">
      <alignment horizontal="left" vertical="center"/>
    </xf>
    <xf numFmtId="0" fontId="32" fillId="20" borderId="149" xfId="0" applyFont="1" applyFill="1" applyBorder="1" applyProtection="1">
      <alignment vertical="center"/>
      <protection hidden="1"/>
    </xf>
    <xf numFmtId="0" fontId="32" fillId="20" borderId="68" xfId="0" applyFont="1" applyFill="1" applyBorder="1" applyAlignment="1" applyProtection="1">
      <alignment horizontal="center" vertical="center"/>
      <protection hidden="1"/>
    </xf>
    <xf numFmtId="0" fontId="32" fillId="20" borderId="151" xfId="0" applyFont="1" applyFill="1" applyBorder="1" applyProtection="1">
      <alignment vertical="center"/>
      <protection hidden="1"/>
    </xf>
    <xf numFmtId="0" fontId="32" fillId="20" borderId="152" xfId="0" applyFont="1" applyFill="1" applyBorder="1" applyProtection="1">
      <alignment vertical="center"/>
      <protection hidden="1"/>
    </xf>
    <xf numFmtId="0" fontId="24" fillId="20" borderId="136" xfId="0" applyFont="1" applyFill="1" applyBorder="1" applyAlignment="1" applyProtection="1">
      <alignment horizontal="center" vertical="center"/>
      <protection hidden="1"/>
    </xf>
    <xf numFmtId="0" fontId="24" fillId="20" borderId="4" xfId="0" applyFont="1" applyFill="1" applyBorder="1" applyAlignment="1" applyProtection="1">
      <alignment horizontal="right" vertical="center"/>
      <protection hidden="1"/>
    </xf>
    <xf numFmtId="0" fontId="24" fillId="20" borderId="149" xfId="0" applyFont="1" applyFill="1" applyBorder="1" applyAlignment="1" applyProtection="1">
      <alignment horizontal="center" vertical="center"/>
      <protection hidden="1"/>
    </xf>
    <xf numFmtId="0" fontId="24" fillId="20" borderId="153" xfId="0" applyFont="1" applyFill="1" applyBorder="1" applyAlignment="1" applyProtection="1">
      <alignment horizontal="center" vertical="center"/>
      <protection hidden="1"/>
    </xf>
    <xf numFmtId="0" fontId="24" fillId="20" borderId="68" xfId="0" applyFont="1" applyFill="1" applyBorder="1" applyAlignment="1" applyProtection="1">
      <alignment horizontal="left" vertical="center"/>
      <protection hidden="1"/>
    </xf>
    <xf numFmtId="0" fontId="24" fillId="20" borderId="73" xfId="0" applyFont="1" applyFill="1" applyBorder="1" applyAlignment="1" applyProtection="1">
      <alignment horizontal="left" vertical="center"/>
      <protection hidden="1"/>
    </xf>
    <xf numFmtId="0" fontId="24" fillId="20" borderId="13" xfId="0" applyFont="1" applyFill="1" applyBorder="1" applyProtection="1">
      <alignment vertical="center"/>
      <protection hidden="1"/>
    </xf>
    <xf numFmtId="0" fontId="53" fillId="0" borderId="0" xfId="0" applyFont="1" applyProtection="1">
      <alignment vertical="center"/>
      <protection hidden="1"/>
    </xf>
    <xf numFmtId="0" fontId="53" fillId="0" borderId="79" xfId="0" applyFont="1" applyBorder="1" applyProtection="1">
      <alignment vertical="center"/>
      <protection hidden="1"/>
    </xf>
    <xf numFmtId="0" fontId="53" fillId="0" borderId="80" xfId="0" applyFont="1" applyBorder="1" applyProtection="1">
      <alignment vertical="center"/>
      <protection hidden="1"/>
    </xf>
    <xf numFmtId="0" fontId="54" fillId="0" borderId="0" xfId="0" applyFont="1" applyProtection="1">
      <alignment vertical="center"/>
      <protection hidden="1"/>
    </xf>
    <xf numFmtId="0" fontId="54" fillId="0" borderId="0" xfId="0" applyFont="1" applyAlignment="1" applyProtection="1">
      <alignment horizontal="center" vertical="center"/>
      <protection hidden="1"/>
    </xf>
    <xf numFmtId="0" fontId="53" fillId="0" borderId="0" xfId="0" applyFont="1">
      <alignment vertical="center"/>
    </xf>
    <xf numFmtId="0" fontId="52" fillId="0" borderId="146" xfId="2" applyFont="1" applyBorder="1" applyAlignment="1" applyProtection="1">
      <alignment horizontal="center" vertical="top" wrapText="1"/>
      <protection hidden="1"/>
    </xf>
    <xf numFmtId="0" fontId="0" fillId="0" borderId="78" xfId="0" applyBorder="1" applyProtection="1">
      <alignment vertical="center"/>
      <protection hidden="1"/>
    </xf>
    <xf numFmtId="0" fontId="32" fillId="0" borderId="80" xfId="0" applyFont="1" applyBorder="1" applyProtection="1">
      <alignment vertical="center"/>
      <protection hidden="1"/>
    </xf>
    <xf numFmtId="0" fontId="0" fillId="0" borderId="125" xfId="0" applyBorder="1" applyProtection="1">
      <alignment vertical="center"/>
      <protection hidden="1"/>
    </xf>
    <xf numFmtId="0" fontId="32" fillId="0" borderId="126" xfId="0" applyFont="1" applyBorder="1" applyProtection="1">
      <alignment vertical="center"/>
      <protection hidden="1"/>
    </xf>
    <xf numFmtId="0" fontId="0" fillId="0" borderId="81" xfId="0" applyBorder="1" applyProtection="1">
      <alignment vertical="center"/>
      <protection hidden="1"/>
    </xf>
    <xf numFmtId="0" fontId="32" fillId="0" borderId="82" xfId="0" applyFont="1" applyBorder="1" applyProtection="1">
      <alignment vertical="center"/>
      <protection hidden="1"/>
    </xf>
    <xf numFmtId="0" fontId="36" fillId="0" borderId="78" xfId="0" applyFont="1" applyBorder="1" applyProtection="1">
      <alignment vertical="center"/>
      <protection hidden="1"/>
    </xf>
    <xf numFmtId="0" fontId="37" fillId="0" borderId="80" xfId="0" applyFont="1" applyBorder="1" applyProtection="1">
      <alignment vertical="center"/>
      <protection hidden="1"/>
    </xf>
    <xf numFmtId="0" fontId="36" fillId="0" borderId="125" xfId="0" applyFont="1" applyBorder="1" applyProtection="1">
      <alignment vertical="center"/>
      <protection hidden="1"/>
    </xf>
    <xf numFmtId="0" fontId="37" fillId="0" borderId="126" xfId="0" applyFont="1" applyBorder="1" applyProtection="1">
      <alignment vertical="center"/>
      <protection hidden="1"/>
    </xf>
    <xf numFmtId="0" fontId="36" fillId="0" borderId="168" xfId="0" applyFont="1" applyBorder="1" applyProtection="1">
      <alignment vertical="center"/>
      <protection hidden="1"/>
    </xf>
    <xf numFmtId="0" fontId="37" fillId="0" borderId="169" xfId="0" applyFont="1" applyBorder="1" applyProtection="1">
      <alignment vertical="center"/>
      <protection hidden="1"/>
    </xf>
    <xf numFmtId="0" fontId="0" fillId="0" borderId="6" xfId="0" applyBorder="1" applyProtection="1">
      <alignment vertical="center"/>
      <protection hidden="1"/>
    </xf>
    <xf numFmtId="0" fontId="32" fillId="0" borderId="6" xfId="0" applyFont="1" applyBorder="1" applyProtection="1">
      <alignment vertical="center"/>
      <protection hidden="1"/>
    </xf>
    <xf numFmtId="0" fontId="32" fillId="20" borderId="131" xfId="0" applyFont="1" applyFill="1" applyBorder="1" applyProtection="1">
      <alignment vertical="center"/>
      <protection hidden="1"/>
    </xf>
    <xf numFmtId="49" fontId="24" fillId="20" borderId="113" xfId="2" applyNumberFormat="1" applyFont="1" applyFill="1" applyBorder="1" applyAlignment="1" applyProtection="1">
      <alignment horizontal="center" vertical="center"/>
      <protection locked="0"/>
    </xf>
    <xf numFmtId="49" fontId="24" fillId="20" borderId="101" xfId="2" quotePrefix="1" applyNumberFormat="1" applyFont="1" applyFill="1" applyBorder="1" applyAlignment="1" applyProtection="1">
      <alignment horizontal="center" vertical="center"/>
      <protection locked="0"/>
    </xf>
    <xf numFmtId="49" fontId="24" fillId="20" borderId="101" xfId="2" applyNumberFormat="1" applyFont="1" applyFill="1" applyBorder="1" applyAlignment="1" applyProtection="1">
      <alignment horizontal="center" vertical="center"/>
      <protection locked="0"/>
    </xf>
    <xf numFmtId="49" fontId="24" fillId="20" borderId="107" xfId="2" quotePrefix="1" applyNumberFormat="1" applyFont="1" applyFill="1" applyBorder="1" applyAlignment="1" applyProtection="1">
      <alignment horizontal="center" vertical="center"/>
      <protection locked="0"/>
    </xf>
    <xf numFmtId="49" fontId="24" fillId="20" borderId="95" xfId="2" applyNumberFormat="1" applyFont="1" applyFill="1" applyBorder="1" applyAlignment="1" applyProtection="1">
      <alignment horizontal="center" vertical="center"/>
      <protection locked="0"/>
    </xf>
    <xf numFmtId="0" fontId="24" fillId="0" borderId="176" xfId="2" applyFont="1" applyBorder="1" applyAlignment="1" applyProtection="1">
      <alignment horizontal="right" vertical="center"/>
      <protection locked="0"/>
    </xf>
    <xf numFmtId="49" fontId="24" fillId="0" borderId="178" xfId="2" applyNumberFormat="1" applyFont="1" applyBorder="1" applyAlignment="1" applyProtection="1">
      <alignment horizontal="center" vertical="center"/>
      <protection locked="0"/>
    </xf>
    <xf numFmtId="49" fontId="24" fillId="0" borderId="177" xfId="2" applyNumberFormat="1" applyFont="1" applyBorder="1" applyAlignment="1" applyProtection="1">
      <alignment horizontal="center" vertical="center"/>
      <protection locked="0"/>
    </xf>
    <xf numFmtId="49" fontId="24" fillId="0" borderId="179" xfId="2" applyNumberFormat="1" applyFont="1" applyBorder="1" applyAlignment="1" applyProtection="1">
      <alignment horizontal="center" vertical="center"/>
      <protection locked="0"/>
    </xf>
    <xf numFmtId="49" fontId="24" fillId="0" borderId="179" xfId="2" applyNumberFormat="1" applyFont="1" applyBorder="1" applyAlignment="1" applyProtection="1">
      <alignment horizontal="right" vertical="center"/>
      <protection locked="0"/>
    </xf>
    <xf numFmtId="49" fontId="24" fillId="16" borderId="60" xfId="2" applyNumberFormat="1" applyFont="1" applyFill="1" applyBorder="1" applyAlignment="1" applyProtection="1">
      <alignment horizontal="center" vertical="center"/>
      <protection hidden="1"/>
    </xf>
    <xf numFmtId="49" fontId="24" fillId="16" borderId="182" xfId="2" quotePrefix="1" applyNumberFormat="1" applyFont="1" applyFill="1" applyBorder="1" applyAlignment="1" applyProtection="1">
      <alignment horizontal="center" vertical="center"/>
      <protection hidden="1"/>
    </xf>
    <xf numFmtId="0" fontId="0" fillId="0" borderId="30" xfId="0" applyBorder="1" applyProtection="1">
      <alignment vertical="center"/>
      <protection hidden="1"/>
    </xf>
    <xf numFmtId="0" fontId="38" fillId="20" borderId="150" xfId="0" applyFont="1" applyFill="1" applyBorder="1" applyAlignment="1" applyProtection="1">
      <alignment horizontal="center" vertical="center"/>
      <protection hidden="1"/>
    </xf>
    <xf numFmtId="0" fontId="38" fillId="20" borderId="137" xfId="0" applyFont="1" applyFill="1" applyBorder="1" applyAlignment="1" applyProtection="1">
      <alignment horizontal="center" vertical="center"/>
      <protection hidden="1"/>
    </xf>
    <xf numFmtId="0" fontId="38" fillId="20" borderId="138" xfId="0" applyFont="1" applyFill="1" applyBorder="1" applyAlignment="1" applyProtection="1">
      <alignment horizontal="center" vertical="center"/>
      <protection hidden="1"/>
    </xf>
    <xf numFmtId="49" fontId="56" fillId="20" borderId="154" xfId="0" applyNumberFormat="1" applyFont="1" applyFill="1" applyBorder="1" applyAlignment="1" applyProtection="1">
      <alignment horizontal="center" vertical="center"/>
      <protection hidden="1"/>
    </xf>
    <xf numFmtId="49" fontId="56" fillId="20" borderId="136" xfId="0" applyNumberFormat="1" applyFont="1" applyFill="1" applyBorder="1" applyAlignment="1" applyProtection="1">
      <alignment horizontal="center" vertical="center"/>
      <protection hidden="1"/>
    </xf>
    <xf numFmtId="0" fontId="25" fillId="0" borderId="126" xfId="0" applyFont="1" applyBorder="1" applyAlignment="1" applyProtection="1">
      <alignment horizontal="left" vertical="center" wrapText="1"/>
      <protection hidden="1"/>
    </xf>
    <xf numFmtId="0" fontId="7" fillId="0" borderId="0" xfId="0" applyFont="1" applyAlignment="1" applyProtection="1">
      <alignment horizontal="center" vertical="center"/>
      <protection hidden="1"/>
    </xf>
    <xf numFmtId="49" fontId="7" fillId="0" borderId="0" xfId="0" applyNumberFormat="1" applyFont="1" applyAlignment="1" applyProtection="1">
      <alignment horizontal="left" vertical="center"/>
      <protection hidden="1"/>
    </xf>
    <xf numFmtId="49" fontId="7" fillId="0" borderId="0" xfId="0" applyNumberFormat="1" applyFont="1" applyProtection="1">
      <alignment vertical="center"/>
      <protection hidden="1"/>
    </xf>
    <xf numFmtId="49" fontId="7" fillId="0" borderId="0" xfId="0" applyNumberFormat="1" applyFont="1" applyAlignment="1" applyProtection="1">
      <alignment horizontal="center" vertical="center"/>
      <protection hidden="1"/>
    </xf>
    <xf numFmtId="0" fontId="7" fillId="0" borderId="0" xfId="0" applyFont="1" applyAlignment="1" applyProtection="1">
      <alignment horizontal="left" vertical="center"/>
      <protection hidden="1"/>
    </xf>
    <xf numFmtId="49" fontId="7" fillId="0" borderId="0" xfId="0" applyNumberFormat="1" applyFont="1" applyAlignment="1" applyProtection="1">
      <alignment horizontal="right" vertical="center"/>
      <protection hidden="1"/>
    </xf>
    <xf numFmtId="0" fontId="57" fillId="19" borderId="190" xfId="2" applyFont="1" applyFill="1" applyBorder="1" applyAlignment="1" applyProtection="1">
      <alignment horizontal="center" vertical="center" wrapText="1"/>
      <protection hidden="1"/>
    </xf>
    <xf numFmtId="0" fontId="13" fillId="0" borderId="0" xfId="2" applyFont="1" applyAlignment="1" applyProtection="1">
      <alignment horizontal="left" vertical="center"/>
      <protection hidden="1"/>
    </xf>
    <xf numFmtId="0" fontId="13" fillId="0" borderId="126" xfId="2" applyFont="1" applyBorder="1" applyAlignment="1" applyProtection="1">
      <alignment horizontal="left" vertical="center"/>
      <protection hidden="1"/>
    </xf>
    <xf numFmtId="0" fontId="13" fillId="8" borderId="197" xfId="2" applyFont="1" applyFill="1" applyBorder="1" applyAlignment="1" applyProtection="1">
      <alignment horizontal="center" vertical="center" shrinkToFit="1"/>
      <protection hidden="1"/>
    </xf>
    <xf numFmtId="0" fontId="13" fillId="0" borderId="128" xfId="2" applyFont="1" applyBorder="1" applyAlignment="1" applyProtection="1">
      <alignment horizontal="center" vertical="center"/>
      <protection hidden="1"/>
    </xf>
    <xf numFmtId="0" fontId="13" fillId="0" borderId="182" xfId="2" applyFont="1" applyBorder="1" applyAlignment="1" applyProtection="1">
      <alignment horizontal="center" vertical="center"/>
      <protection hidden="1"/>
    </xf>
    <xf numFmtId="0" fontId="13" fillId="0" borderId="129" xfId="2" applyFont="1" applyBorder="1" applyAlignment="1" applyProtection="1">
      <alignment horizontal="center" vertical="center"/>
      <protection hidden="1"/>
    </xf>
    <xf numFmtId="0" fontId="8" fillId="0" borderId="16" xfId="2" applyFont="1" applyBorder="1" applyAlignment="1" applyProtection="1">
      <alignment horizontal="center" vertical="center"/>
      <protection hidden="1"/>
    </xf>
    <xf numFmtId="49" fontId="6" fillId="0" borderId="9" xfId="2" applyNumberFormat="1" applyFont="1" applyBorder="1" applyAlignment="1" applyProtection="1">
      <alignment horizontal="left" vertical="center" shrinkToFit="1"/>
      <protection hidden="1"/>
    </xf>
    <xf numFmtId="0" fontId="6" fillId="0" borderId="29" xfId="2" applyFont="1" applyBorder="1" applyAlignment="1" applyProtection="1">
      <alignment horizontal="center" vertical="center" shrinkToFit="1"/>
      <protection hidden="1"/>
    </xf>
    <xf numFmtId="49" fontId="6" fillId="0" borderId="8" xfId="2" applyNumberFormat="1" applyFont="1" applyBorder="1" applyAlignment="1" applyProtection="1">
      <alignment horizontal="left" vertical="center" shrinkToFit="1"/>
      <protection hidden="1"/>
    </xf>
    <xf numFmtId="49" fontId="6" fillId="0" borderId="11" xfId="2" quotePrefix="1" applyNumberFormat="1" applyFont="1" applyBorder="1" applyAlignment="1" applyProtection="1">
      <alignment horizontal="center" vertical="center"/>
      <protection hidden="1"/>
    </xf>
    <xf numFmtId="0" fontId="6" fillId="0" borderId="0" xfId="0" applyFont="1" applyProtection="1">
      <alignment vertical="center"/>
      <protection hidden="1"/>
    </xf>
    <xf numFmtId="0" fontId="58" fillId="0" borderId="0" xfId="2" applyFont="1" applyAlignment="1" applyProtection="1">
      <alignment vertical="center" wrapText="1"/>
      <protection hidden="1"/>
    </xf>
    <xf numFmtId="49" fontId="6" fillId="0" borderId="0" xfId="0" applyNumberFormat="1" applyFont="1" applyAlignment="1" applyProtection="1">
      <alignment horizontal="center" vertical="center"/>
      <protection hidden="1"/>
    </xf>
    <xf numFmtId="0" fontId="6" fillId="0" borderId="0" xfId="0" applyFont="1" applyAlignment="1" applyProtection="1">
      <alignment horizontal="center" vertical="center"/>
      <protection hidden="1"/>
    </xf>
    <xf numFmtId="0" fontId="25" fillId="0" borderId="0" xfId="0" applyFont="1" applyProtection="1">
      <alignment vertical="center"/>
      <protection hidden="1"/>
    </xf>
    <xf numFmtId="0" fontId="45" fillId="0" borderId="0" xfId="2" applyFont="1" applyAlignment="1" applyProtection="1">
      <alignment vertical="center" wrapText="1"/>
      <protection hidden="1"/>
    </xf>
    <xf numFmtId="0" fontId="44" fillId="0" borderId="6" xfId="2" applyFont="1" applyBorder="1" applyAlignment="1" applyProtection="1">
      <alignment vertical="center" wrapText="1"/>
      <protection hidden="1"/>
    </xf>
    <xf numFmtId="0" fontId="45" fillId="0" borderId="6" xfId="2" applyFont="1" applyBorder="1" applyAlignment="1" applyProtection="1">
      <alignment vertical="center" wrapText="1"/>
      <protection hidden="1"/>
    </xf>
    <xf numFmtId="0" fontId="6" fillId="0" borderId="0" xfId="2" applyFont="1" applyAlignment="1" applyProtection="1">
      <alignment vertical="center"/>
      <protection hidden="1"/>
    </xf>
    <xf numFmtId="0" fontId="45" fillId="0" borderId="0" xfId="2" applyFont="1" applyAlignment="1" applyProtection="1">
      <alignment horizontal="center" vertical="center" wrapText="1"/>
      <protection hidden="1"/>
    </xf>
    <xf numFmtId="49" fontId="24" fillId="16" borderId="183" xfId="2" applyNumberFormat="1" applyFont="1" applyFill="1" applyBorder="1" applyAlignment="1" applyProtection="1">
      <alignment horizontal="center" vertical="center"/>
      <protection hidden="1"/>
    </xf>
    <xf numFmtId="49" fontId="24" fillId="16" borderId="184" xfId="2" quotePrefix="1" applyNumberFormat="1" applyFont="1" applyFill="1" applyBorder="1" applyAlignment="1" applyProtection="1">
      <alignment horizontal="center" vertical="center"/>
      <protection hidden="1"/>
    </xf>
    <xf numFmtId="0" fontId="64" fillId="23" borderId="1" xfId="0" applyFont="1" applyFill="1" applyBorder="1" applyAlignment="1">
      <alignment horizontal="center" vertical="center" wrapText="1"/>
    </xf>
    <xf numFmtId="0" fontId="46" fillId="2" borderId="1" xfId="1" applyFont="1" applyFill="1" applyBorder="1" applyAlignment="1">
      <alignment horizontal="center" vertical="center"/>
    </xf>
    <xf numFmtId="0" fontId="46" fillId="2" borderId="1" xfId="1" applyFont="1" applyFill="1" applyBorder="1" applyAlignment="1">
      <alignment horizontal="center" vertical="center" wrapText="1"/>
    </xf>
    <xf numFmtId="0" fontId="46" fillId="3" borderId="1" xfId="1" applyFont="1" applyFill="1" applyBorder="1" applyAlignment="1">
      <alignment horizontal="center" vertical="center"/>
    </xf>
    <xf numFmtId="0" fontId="46" fillId="3" borderId="1" xfId="1" applyFont="1" applyFill="1" applyBorder="1" applyAlignment="1">
      <alignment horizontal="center" vertical="center" wrapText="1"/>
    </xf>
    <xf numFmtId="0" fontId="64" fillId="17" borderId="1" xfId="0" applyFont="1" applyFill="1" applyBorder="1" applyAlignment="1">
      <alignment horizontal="center" vertical="center"/>
    </xf>
    <xf numFmtId="0" fontId="64" fillId="0" borderId="0" xfId="0" applyFont="1">
      <alignment vertical="center"/>
    </xf>
    <xf numFmtId="0" fontId="64" fillId="4" borderId="1" xfId="0" applyFont="1" applyFill="1" applyBorder="1" applyAlignment="1">
      <alignment horizontal="center" vertical="center"/>
    </xf>
    <xf numFmtId="0" fontId="64" fillId="0" borderId="0" xfId="0" applyFont="1" applyAlignment="1">
      <alignment horizontal="center" vertical="center"/>
    </xf>
    <xf numFmtId="0" fontId="64" fillId="5" borderId="1" xfId="0" applyFont="1" applyFill="1" applyBorder="1" applyAlignment="1">
      <alignment horizontal="center" vertical="center"/>
    </xf>
    <xf numFmtId="0" fontId="24" fillId="22" borderId="111" xfId="2" applyFont="1" applyFill="1" applyBorder="1" applyAlignment="1" applyProtection="1">
      <alignment horizontal="left" vertical="center" shrinkToFit="1"/>
      <protection locked="0"/>
    </xf>
    <xf numFmtId="0" fontId="24" fillId="22" borderId="99" xfId="2" applyFont="1" applyFill="1" applyBorder="1" applyAlignment="1" applyProtection="1">
      <alignment horizontal="left" vertical="center" shrinkToFit="1"/>
      <protection locked="0"/>
    </xf>
    <xf numFmtId="0" fontId="24" fillId="22" borderId="105" xfId="2" applyFont="1" applyFill="1" applyBorder="1" applyAlignment="1" applyProtection="1">
      <alignment horizontal="left" vertical="center" shrinkToFit="1"/>
      <protection locked="0"/>
    </xf>
    <xf numFmtId="0" fontId="24" fillId="22" borderId="93" xfId="2" applyFont="1" applyFill="1" applyBorder="1" applyAlignment="1" applyProtection="1">
      <alignment horizontal="left" vertical="center" shrinkToFit="1"/>
      <protection locked="0"/>
    </xf>
    <xf numFmtId="0" fontId="24" fillId="25" borderId="111" xfId="2" applyFont="1" applyFill="1" applyBorder="1" applyAlignment="1" applyProtection="1">
      <alignment horizontal="left" vertical="center" shrinkToFit="1"/>
      <protection locked="0"/>
    </xf>
    <xf numFmtId="49" fontId="24" fillId="25" borderId="116" xfId="2" quotePrefix="1" applyNumberFormat="1" applyFont="1" applyFill="1" applyBorder="1" applyAlignment="1" applyProtection="1">
      <alignment horizontal="center" vertical="center"/>
      <protection locked="0"/>
    </xf>
    <xf numFmtId="0" fontId="24" fillId="25" borderId="99" xfId="2" applyFont="1" applyFill="1" applyBorder="1" applyAlignment="1" applyProtection="1">
      <alignment horizontal="left" vertical="center" shrinkToFit="1"/>
      <protection locked="0"/>
    </xf>
    <xf numFmtId="49" fontId="24" fillId="25" borderId="104" xfId="2" quotePrefix="1" applyNumberFormat="1" applyFont="1" applyFill="1" applyBorder="1" applyAlignment="1" applyProtection="1">
      <alignment horizontal="center" vertical="center"/>
      <protection locked="0"/>
    </xf>
    <xf numFmtId="0" fontId="24" fillId="25" borderId="105" xfId="2" applyFont="1" applyFill="1" applyBorder="1" applyAlignment="1" applyProtection="1">
      <alignment horizontal="left" vertical="center" shrinkToFit="1"/>
      <protection locked="0"/>
    </xf>
    <xf numFmtId="49" fontId="24" fillId="25" borderId="110" xfId="2" quotePrefix="1" applyNumberFormat="1" applyFont="1" applyFill="1" applyBorder="1" applyAlignment="1" applyProtection="1">
      <alignment horizontal="center" vertical="center"/>
      <protection locked="0"/>
    </xf>
    <xf numFmtId="0" fontId="24" fillId="25" borderId="93" xfId="2" applyFont="1" applyFill="1" applyBorder="1" applyAlignment="1" applyProtection="1">
      <alignment horizontal="left" vertical="center" shrinkToFit="1"/>
      <protection locked="0"/>
    </xf>
    <xf numFmtId="49" fontId="24" fillId="25" borderId="98" xfId="2" quotePrefix="1" applyNumberFormat="1" applyFont="1" applyFill="1" applyBorder="1" applyAlignment="1" applyProtection="1">
      <alignment horizontal="center" vertical="center"/>
      <protection locked="0"/>
    </xf>
    <xf numFmtId="49" fontId="24" fillId="25" borderId="180" xfId="2" quotePrefix="1" applyNumberFormat="1" applyFont="1" applyFill="1" applyBorder="1" applyAlignment="1" applyProtection="1">
      <alignment horizontal="center" vertical="center"/>
      <protection locked="0"/>
    </xf>
    <xf numFmtId="0" fontId="0" fillId="0" borderId="0" xfId="0" applyAlignment="1">
      <alignment horizontal="right" vertical="center"/>
    </xf>
    <xf numFmtId="0" fontId="0" fillId="22" borderId="0" xfId="0" applyFill="1" applyAlignment="1">
      <alignment horizontal="center" vertical="center" textRotation="255" wrapText="1"/>
    </xf>
    <xf numFmtId="0" fontId="24" fillId="24" borderId="111" xfId="2" quotePrefix="1" applyFont="1" applyFill="1" applyBorder="1" applyAlignment="1" applyProtection="1">
      <alignment horizontal="left" vertical="center" shrinkToFit="1"/>
      <protection locked="0"/>
    </xf>
    <xf numFmtId="0" fontId="24" fillId="24" borderId="99" xfId="2" applyFont="1" applyFill="1" applyBorder="1" applyAlignment="1" applyProtection="1">
      <alignment horizontal="left" vertical="center" shrinkToFit="1"/>
      <protection locked="0"/>
    </xf>
    <xf numFmtId="0" fontId="24" fillId="24" borderId="105" xfId="2" applyFont="1" applyFill="1" applyBorder="1" applyAlignment="1" applyProtection="1">
      <alignment horizontal="left" vertical="center" shrinkToFit="1"/>
      <protection locked="0"/>
    </xf>
    <xf numFmtId="0" fontId="24" fillId="24" borderId="93" xfId="2" quotePrefix="1" applyFont="1" applyFill="1" applyBorder="1" applyAlignment="1" applyProtection="1">
      <alignment horizontal="left" vertical="center" shrinkToFit="1"/>
      <protection locked="0"/>
    </xf>
    <xf numFmtId="0" fontId="24" fillId="24" borderId="175" xfId="2" applyFont="1" applyFill="1" applyBorder="1" applyAlignment="1" applyProtection="1">
      <alignment horizontal="left" vertical="center" shrinkToFit="1"/>
      <protection locked="0"/>
    </xf>
    <xf numFmtId="0" fontId="65" fillId="0" borderId="0" xfId="0" applyFont="1" applyProtection="1">
      <alignment vertical="center"/>
      <protection hidden="1"/>
    </xf>
    <xf numFmtId="0" fontId="48" fillId="20" borderId="50" xfId="0" applyFont="1" applyFill="1" applyBorder="1" applyProtection="1">
      <alignment vertical="center"/>
      <protection hidden="1"/>
    </xf>
    <xf numFmtId="0" fontId="48" fillId="20" borderId="52" xfId="0" applyFont="1" applyFill="1" applyBorder="1" applyProtection="1">
      <alignment vertical="center"/>
      <protection hidden="1"/>
    </xf>
    <xf numFmtId="0" fontId="41" fillId="20" borderId="2" xfId="0" applyFont="1" applyFill="1" applyBorder="1" applyProtection="1">
      <alignment vertical="center"/>
      <protection hidden="1"/>
    </xf>
    <xf numFmtId="0" fontId="41" fillId="20" borderId="3" xfId="0" applyFont="1" applyFill="1" applyBorder="1" applyAlignment="1" applyProtection="1">
      <alignment horizontal="center" vertical="center"/>
      <protection hidden="1"/>
    </xf>
    <xf numFmtId="0" fontId="66" fillId="20" borderId="50" xfId="0" applyFont="1" applyFill="1" applyBorder="1" applyAlignment="1" applyProtection="1">
      <alignment horizontal="center" vertical="center"/>
      <protection hidden="1"/>
    </xf>
    <xf numFmtId="49" fontId="42" fillId="16" borderId="9" xfId="2" applyNumberFormat="1" applyFont="1" applyFill="1" applyBorder="1" applyAlignment="1" applyProtection="1">
      <alignment horizontal="right" vertical="center"/>
      <protection hidden="1"/>
    </xf>
    <xf numFmtId="49" fontId="24" fillId="16" borderId="9" xfId="2" applyNumberFormat="1" applyFont="1" applyFill="1" applyBorder="1" applyAlignment="1" applyProtection="1">
      <alignment horizontal="left" vertical="center" shrinkToFit="1"/>
      <protection hidden="1"/>
    </xf>
    <xf numFmtId="49" fontId="42" fillId="16" borderId="130" xfId="2" applyNumberFormat="1" applyFont="1" applyFill="1" applyBorder="1" applyAlignment="1" applyProtection="1">
      <alignment horizontal="right" vertical="center"/>
      <protection hidden="1"/>
    </xf>
    <xf numFmtId="49" fontId="24" fillId="16" borderId="130" xfId="2" applyNumberFormat="1" applyFont="1" applyFill="1" applyBorder="1" applyAlignment="1" applyProtection="1">
      <alignment horizontal="left" vertical="center" shrinkToFit="1"/>
      <protection hidden="1"/>
    </xf>
    <xf numFmtId="49" fontId="24" fillId="16" borderId="28" xfId="2" applyNumberFormat="1" applyFont="1" applyFill="1" applyBorder="1" applyAlignment="1" applyProtection="1">
      <alignment horizontal="left" vertical="center" shrinkToFit="1"/>
      <protection hidden="1"/>
    </xf>
    <xf numFmtId="49" fontId="24" fillId="16" borderId="127" xfId="2" applyNumberFormat="1" applyFont="1" applyFill="1" applyBorder="1" applyAlignment="1" applyProtection="1">
      <alignment horizontal="left" vertical="center" shrinkToFit="1"/>
      <protection hidden="1"/>
    </xf>
    <xf numFmtId="49" fontId="24" fillId="24" borderId="116" xfId="2" applyNumberFormat="1" applyFont="1" applyFill="1" applyBorder="1" applyAlignment="1" applyProtection="1">
      <alignment horizontal="left" vertical="center"/>
      <protection locked="0"/>
    </xf>
    <xf numFmtId="49" fontId="24" fillId="24" borderId="104" xfId="2" applyNumberFormat="1" applyFont="1" applyFill="1" applyBorder="1" applyAlignment="1" applyProtection="1">
      <alignment horizontal="left" vertical="center"/>
      <protection locked="0"/>
    </xf>
    <xf numFmtId="49" fontId="24" fillId="24" borderId="110" xfId="2" applyNumberFormat="1" applyFont="1" applyFill="1" applyBorder="1" applyAlignment="1" applyProtection="1">
      <alignment horizontal="left" vertical="center"/>
      <protection locked="0"/>
    </xf>
    <xf numFmtId="49" fontId="24" fillId="24" borderId="98" xfId="2" applyNumberFormat="1" applyFont="1" applyFill="1" applyBorder="1" applyAlignment="1" applyProtection="1">
      <alignment horizontal="left" vertical="center"/>
      <protection locked="0"/>
    </xf>
    <xf numFmtId="49" fontId="24" fillId="24" borderId="104" xfId="2" applyNumberFormat="1" applyFont="1" applyFill="1" applyBorder="1" applyAlignment="1" applyProtection="1">
      <alignment horizontal="left" vertical="center" shrinkToFit="1"/>
      <protection locked="0"/>
    </xf>
    <xf numFmtId="49" fontId="24" fillId="24" borderId="110" xfId="2" applyNumberFormat="1" applyFont="1" applyFill="1" applyBorder="1" applyAlignment="1" applyProtection="1">
      <alignment horizontal="left" vertical="center" shrinkToFit="1"/>
      <protection locked="0"/>
    </xf>
    <xf numFmtId="49" fontId="24" fillId="24" borderId="180" xfId="2" applyNumberFormat="1" applyFont="1" applyFill="1" applyBorder="1" applyAlignment="1" applyProtection="1">
      <alignment horizontal="left" vertical="center" shrinkToFit="1"/>
      <protection locked="0"/>
    </xf>
    <xf numFmtId="0" fontId="0" fillId="0" borderId="0" xfId="0" applyAlignment="1">
      <alignment horizontal="center" vertical="center" textRotation="255" wrapText="1"/>
    </xf>
    <xf numFmtId="0" fontId="62" fillId="0" borderId="76" xfId="2" applyFont="1" applyBorder="1" applyAlignment="1" applyProtection="1">
      <alignment horizontal="center" vertical="top"/>
      <protection hidden="1"/>
    </xf>
    <xf numFmtId="0" fontId="62" fillId="0" borderId="148" xfId="2" applyFont="1" applyBorder="1" applyAlignment="1" applyProtection="1">
      <alignment horizontal="center" vertical="top"/>
      <protection hidden="1"/>
    </xf>
    <xf numFmtId="49" fontId="24" fillId="0" borderId="114" xfId="2" applyNumberFormat="1" applyFont="1" applyBorder="1" applyAlignment="1" applyProtection="1">
      <alignment horizontal="left" vertical="center" shrinkToFit="1"/>
      <protection locked="0"/>
    </xf>
    <xf numFmtId="49" fontId="24" fillId="0" borderId="102" xfId="2" applyNumberFormat="1" applyFont="1" applyBorder="1" applyAlignment="1" applyProtection="1">
      <alignment horizontal="left" vertical="center" shrinkToFit="1"/>
      <protection locked="0"/>
    </xf>
    <xf numFmtId="49" fontId="24" fillId="0" borderId="108" xfId="2" applyNumberFormat="1" applyFont="1" applyBorder="1" applyAlignment="1" applyProtection="1">
      <alignment horizontal="left" vertical="center" shrinkToFit="1"/>
      <protection locked="0"/>
    </xf>
    <xf numFmtId="49" fontId="24" fillId="0" borderId="96" xfId="2" applyNumberFormat="1" applyFont="1" applyBorder="1" applyAlignment="1" applyProtection="1">
      <alignment horizontal="left" vertical="center" shrinkToFit="1"/>
      <protection locked="0"/>
    </xf>
    <xf numFmtId="49" fontId="24" fillId="0" borderId="178" xfId="2" applyNumberFormat="1" applyFont="1" applyBorder="1" applyAlignment="1" applyProtection="1">
      <alignment horizontal="left" vertical="center" shrinkToFit="1"/>
      <protection locked="0"/>
    </xf>
    <xf numFmtId="49" fontId="24" fillId="0" borderId="112" xfId="2" applyNumberFormat="1" applyFont="1" applyBorder="1" applyAlignment="1" applyProtection="1">
      <alignment horizontal="left" vertical="center" shrinkToFit="1"/>
      <protection locked="0"/>
    </xf>
    <xf numFmtId="49" fontId="24" fillId="0" borderId="113" xfId="2" applyNumberFormat="1" applyFont="1" applyBorder="1" applyAlignment="1" applyProtection="1">
      <alignment horizontal="left" vertical="center" shrinkToFit="1"/>
      <protection locked="0"/>
    </xf>
    <xf numFmtId="49" fontId="24" fillId="0" borderId="100" xfId="2" applyNumberFormat="1" applyFont="1" applyBorder="1" applyAlignment="1" applyProtection="1">
      <alignment horizontal="left" vertical="center" shrinkToFit="1"/>
      <protection locked="0"/>
    </xf>
    <xf numFmtId="49" fontId="24" fillId="0" borderId="101" xfId="2" applyNumberFormat="1" applyFont="1" applyBorder="1" applyAlignment="1" applyProtection="1">
      <alignment horizontal="left" vertical="center" shrinkToFit="1"/>
      <protection locked="0"/>
    </xf>
    <xf numFmtId="49" fontId="24" fillId="0" borderId="106" xfId="2" applyNumberFormat="1" applyFont="1" applyBorder="1" applyAlignment="1" applyProtection="1">
      <alignment horizontal="left" vertical="center" shrinkToFit="1"/>
      <protection locked="0"/>
    </xf>
    <xf numFmtId="49" fontId="24" fillId="0" borderId="107" xfId="2" applyNumberFormat="1" applyFont="1" applyBorder="1" applyAlignment="1" applyProtection="1">
      <alignment horizontal="left" vertical="center" shrinkToFit="1"/>
      <protection locked="0"/>
    </xf>
    <xf numFmtId="49" fontId="24" fillId="0" borderId="94" xfId="2" applyNumberFormat="1" applyFont="1" applyBorder="1" applyAlignment="1" applyProtection="1">
      <alignment horizontal="left" vertical="center" shrinkToFit="1"/>
      <protection locked="0"/>
    </xf>
    <xf numFmtId="49" fontId="24" fillId="0" borderId="95" xfId="2" applyNumberFormat="1" applyFont="1" applyBorder="1" applyAlignment="1" applyProtection="1">
      <alignment horizontal="left" vertical="center" shrinkToFit="1"/>
      <protection locked="0"/>
    </xf>
    <xf numFmtId="49" fontId="24" fillId="0" borderId="176" xfId="2" applyNumberFormat="1" applyFont="1" applyBorder="1" applyAlignment="1" applyProtection="1">
      <alignment horizontal="left" vertical="center" shrinkToFit="1"/>
      <protection locked="0"/>
    </xf>
    <xf numFmtId="49" fontId="24" fillId="0" borderId="177" xfId="2" applyNumberFormat="1" applyFont="1" applyBorder="1" applyAlignment="1" applyProtection="1">
      <alignment horizontal="left" vertical="center" shrinkToFit="1"/>
      <protection locked="0"/>
    </xf>
    <xf numFmtId="0" fontId="58" fillId="19" borderId="0" xfId="2" applyFont="1" applyFill="1" applyAlignment="1" applyProtection="1">
      <alignment horizontal="left" vertical="center"/>
      <protection hidden="1"/>
    </xf>
    <xf numFmtId="0" fontId="58" fillId="19" borderId="31" xfId="2" applyFont="1" applyFill="1" applyBorder="1" applyAlignment="1" applyProtection="1">
      <alignment horizontal="left" vertical="center"/>
      <protection hidden="1"/>
    </xf>
    <xf numFmtId="0" fontId="63" fillId="20" borderId="50" xfId="2" applyFont="1" applyFill="1" applyBorder="1" applyAlignment="1" applyProtection="1">
      <alignment vertical="center"/>
      <protection hidden="1"/>
    </xf>
    <xf numFmtId="0" fontId="63" fillId="20" borderId="52" xfId="2" applyFont="1" applyFill="1" applyBorder="1" applyAlignment="1" applyProtection="1">
      <alignment vertical="center"/>
      <protection hidden="1"/>
    </xf>
    <xf numFmtId="0" fontId="63" fillId="20" borderId="90" xfId="2" applyFont="1" applyFill="1" applyBorder="1" applyAlignment="1" applyProtection="1">
      <alignment vertical="center"/>
      <protection hidden="1"/>
    </xf>
    <xf numFmtId="0" fontId="63" fillId="20" borderId="91" xfId="2" applyFont="1" applyFill="1" applyBorder="1" applyAlignment="1" applyProtection="1">
      <alignment vertical="center"/>
      <protection hidden="1"/>
    </xf>
    <xf numFmtId="0" fontId="52" fillId="20" borderId="67" xfId="2" applyFont="1" applyFill="1" applyBorder="1" applyAlignment="1" applyProtection="1">
      <alignment horizontal="right" vertical="center" wrapText="1"/>
      <protection hidden="1"/>
    </xf>
    <xf numFmtId="0" fontId="0" fillId="20" borderId="66" xfId="0" applyFill="1" applyBorder="1" applyProtection="1">
      <alignment vertical="center"/>
      <protection hidden="1"/>
    </xf>
    <xf numFmtId="0" fontId="32" fillId="20" borderId="68" xfId="0" applyFont="1" applyFill="1" applyBorder="1" applyProtection="1">
      <alignment vertical="center"/>
      <protection hidden="1"/>
    </xf>
    <xf numFmtId="0" fontId="55" fillId="20" borderId="133" xfId="0" applyFont="1" applyFill="1" applyBorder="1" applyAlignment="1" applyProtection="1">
      <alignment horizontal="right" vertical="center"/>
      <protection hidden="1"/>
    </xf>
    <xf numFmtId="0" fontId="0" fillId="20" borderId="158" xfId="0" applyFill="1" applyBorder="1" applyProtection="1">
      <alignment vertical="center"/>
      <protection hidden="1"/>
    </xf>
    <xf numFmtId="0" fontId="32" fillId="20" borderId="139" xfId="0" applyFont="1" applyFill="1" applyBorder="1" applyProtection="1">
      <alignment vertical="center"/>
      <protection hidden="1"/>
    </xf>
    <xf numFmtId="0" fontId="38" fillId="20" borderId="158" xfId="0" applyFont="1" applyFill="1" applyBorder="1" applyProtection="1">
      <alignment vertical="center"/>
      <protection hidden="1"/>
    </xf>
    <xf numFmtId="0" fontId="39" fillId="20" borderId="158" xfId="0" applyFont="1" applyFill="1" applyBorder="1" applyProtection="1">
      <alignment vertical="center"/>
      <protection hidden="1"/>
    </xf>
    <xf numFmtId="0" fontId="55" fillId="20" borderId="72" xfId="0" applyFont="1" applyFill="1" applyBorder="1" applyAlignment="1" applyProtection="1">
      <alignment horizontal="right" vertical="center"/>
      <protection hidden="1"/>
    </xf>
    <xf numFmtId="0" fontId="59" fillId="19" borderId="32" xfId="2" applyFont="1" applyFill="1" applyBorder="1" applyAlignment="1" applyProtection="1">
      <alignment horizontal="left" vertical="center"/>
      <protection hidden="1"/>
    </xf>
    <xf numFmtId="0" fontId="42" fillId="20" borderId="51" xfId="2" applyFont="1" applyFill="1" applyBorder="1" applyAlignment="1" applyProtection="1">
      <alignment vertical="center"/>
      <protection hidden="1"/>
    </xf>
    <xf numFmtId="0" fontId="59" fillId="20" borderId="159" xfId="2" applyFont="1" applyFill="1" applyBorder="1" applyAlignment="1" applyProtection="1">
      <alignment vertical="center"/>
      <protection hidden="1"/>
    </xf>
    <xf numFmtId="49" fontId="9" fillId="21" borderId="119" xfId="2" applyNumberFormat="1" applyFont="1" applyFill="1" applyBorder="1" applyAlignment="1" applyProtection="1">
      <alignment horizontal="center" vertical="center"/>
      <protection hidden="1"/>
    </xf>
    <xf numFmtId="0" fontId="24" fillId="25" borderId="8" xfId="2" applyFont="1" applyFill="1" applyBorder="1" applyAlignment="1" applyProtection="1">
      <alignment vertical="center"/>
      <protection hidden="1"/>
    </xf>
    <xf numFmtId="0" fontId="32" fillId="20" borderId="51" xfId="0" applyFont="1" applyFill="1" applyBorder="1" applyProtection="1">
      <alignment vertical="center"/>
      <protection hidden="1"/>
    </xf>
    <xf numFmtId="0" fontId="35" fillId="0" borderId="0" xfId="2" applyFont="1" applyAlignment="1" applyProtection="1">
      <alignment horizontal="center" vertical="center" wrapText="1"/>
      <protection hidden="1"/>
    </xf>
    <xf numFmtId="0" fontId="32" fillId="0" borderId="0" xfId="0" applyFont="1" applyAlignment="1" applyProtection="1">
      <alignment horizontal="left" vertical="center"/>
      <protection hidden="1"/>
    </xf>
    <xf numFmtId="0" fontId="47" fillId="0" borderId="0" xfId="0" applyFont="1" applyProtection="1">
      <alignment vertical="center"/>
      <protection hidden="1"/>
    </xf>
    <xf numFmtId="0" fontId="0" fillId="20" borderId="71" xfId="0" applyFill="1" applyBorder="1" applyProtection="1">
      <alignment vertical="center"/>
      <protection hidden="1"/>
    </xf>
    <xf numFmtId="0" fontId="0" fillId="20" borderId="51" xfId="0" applyFill="1" applyBorder="1" applyProtection="1">
      <alignment vertical="center"/>
      <protection hidden="1"/>
    </xf>
    <xf numFmtId="0" fontId="0" fillId="20" borderId="50" xfId="0" applyFill="1" applyBorder="1" applyProtection="1">
      <alignment vertical="center"/>
      <protection hidden="1"/>
    </xf>
    <xf numFmtId="0" fontId="0" fillId="20" borderId="67" xfId="0" applyFill="1" applyBorder="1" applyAlignment="1" applyProtection="1">
      <alignment horizontal="right" vertical="center"/>
      <protection hidden="1"/>
    </xf>
    <xf numFmtId="0" fontId="0" fillId="20" borderId="133" xfId="0" applyFill="1" applyBorder="1" applyAlignment="1" applyProtection="1">
      <alignment horizontal="right" vertical="center"/>
      <protection hidden="1"/>
    </xf>
    <xf numFmtId="0" fontId="0" fillId="20" borderId="163" xfId="0" applyFill="1" applyBorder="1" applyAlignment="1" applyProtection="1">
      <alignment horizontal="right" vertical="center"/>
      <protection hidden="1"/>
    </xf>
    <xf numFmtId="0" fontId="0" fillId="20" borderId="164" xfId="0" applyFill="1" applyBorder="1" applyProtection="1">
      <alignment vertical="center"/>
      <protection hidden="1"/>
    </xf>
    <xf numFmtId="0" fontId="0" fillId="20" borderId="32" xfId="0" applyFill="1" applyBorder="1" applyAlignment="1" applyProtection="1">
      <alignment horizontal="right" vertical="center"/>
      <protection hidden="1"/>
    </xf>
    <xf numFmtId="0" fontId="0" fillId="20" borderId="0" xfId="0" applyFill="1" applyProtection="1">
      <alignment vertical="center"/>
      <protection hidden="1"/>
    </xf>
    <xf numFmtId="0" fontId="0" fillId="20" borderId="72" xfId="0" applyFill="1" applyBorder="1" applyAlignment="1" applyProtection="1">
      <alignment horizontal="right" vertical="center"/>
      <protection hidden="1"/>
    </xf>
    <xf numFmtId="0" fontId="68" fillId="0" borderId="0" xfId="0" applyFont="1" applyProtection="1">
      <alignment vertical="center"/>
      <protection hidden="1"/>
    </xf>
    <xf numFmtId="49" fontId="24" fillId="20" borderId="177" xfId="2" quotePrefix="1" applyNumberFormat="1" applyFont="1" applyFill="1" applyBorder="1" applyAlignment="1" applyProtection="1">
      <alignment horizontal="center" vertical="center"/>
      <protection locked="0"/>
    </xf>
    <xf numFmtId="49" fontId="24" fillId="20" borderId="180" xfId="2" quotePrefix="1" applyNumberFormat="1" applyFont="1" applyFill="1" applyBorder="1" applyAlignment="1" applyProtection="1">
      <alignment horizontal="center" vertical="center"/>
      <protection locked="0"/>
    </xf>
    <xf numFmtId="0" fontId="24" fillId="22" borderId="175" xfId="2" applyFont="1" applyFill="1" applyBorder="1" applyAlignment="1" applyProtection="1">
      <alignment horizontal="left" vertical="center" shrinkToFit="1"/>
      <protection locked="0"/>
    </xf>
    <xf numFmtId="0" fontId="24" fillId="25" borderId="175" xfId="2" applyFont="1" applyFill="1" applyBorder="1" applyAlignment="1" applyProtection="1">
      <alignment horizontal="left" vertical="center" shrinkToFit="1"/>
      <protection locked="0"/>
    </xf>
    <xf numFmtId="0" fontId="42" fillId="25" borderId="114" xfId="2" applyFont="1" applyFill="1" applyBorder="1" applyAlignment="1" applyProtection="1">
      <alignment horizontal="center" vertical="center"/>
      <protection hidden="1"/>
    </xf>
    <xf numFmtId="0" fontId="42" fillId="25" borderId="102" xfId="2" applyFont="1" applyFill="1" applyBorder="1" applyAlignment="1" applyProtection="1">
      <alignment horizontal="center" vertical="center"/>
      <protection hidden="1"/>
    </xf>
    <xf numFmtId="0" fontId="42" fillId="25" borderId="108" xfId="2" applyFont="1" applyFill="1" applyBorder="1" applyAlignment="1" applyProtection="1">
      <alignment horizontal="center" vertical="center"/>
      <protection hidden="1"/>
    </xf>
    <xf numFmtId="0" fontId="42" fillId="25" borderId="96" xfId="2" applyFont="1" applyFill="1" applyBorder="1" applyAlignment="1" applyProtection="1">
      <alignment horizontal="center" vertical="center"/>
      <protection hidden="1"/>
    </xf>
    <xf numFmtId="0" fontId="42" fillId="25" borderId="178" xfId="2" applyFont="1" applyFill="1" applyBorder="1" applyAlignment="1" applyProtection="1">
      <alignment horizontal="center" vertical="center"/>
      <protection hidden="1"/>
    </xf>
    <xf numFmtId="49" fontId="24" fillId="20" borderId="116" xfId="2" quotePrefix="1" applyNumberFormat="1" applyFont="1" applyFill="1" applyBorder="1" applyAlignment="1" applyProtection="1">
      <alignment horizontal="center" vertical="center"/>
      <protection hidden="1"/>
    </xf>
    <xf numFmtId="49" fontId="24" fillId="25" borderId="114" xfId="2" applyNumberFormat="1" applyFont="1" applyFill="1" applyBorder="1" applyAlignment="1" applyProtection="1">
      <alignment horizontal="left" vertical="center"/>
      <protection hidden="1"/>
    </xf>
    <xf numFmtId="49" fontId="24" fillId="20" borderId="171" xfId="2" quotePrefix="1" applyNumberFormat="1" applyFont="1" applyFill="1" applyBorder="1" applyAlignment="1" applyProtection="1">
      <alignment horizontal="center" vertical="center"/>
      <protection hidden="1"/>
    </xf>
    <xf numFmtId="0" fontId="24" fillId="20" borderId="111" xfId="2" applyFont="1" applyFill="1" applyBorder="1" applyAlignment="1" applyProtection="1">
      <alignment horizontal="left" vertical="center" shrinkToFit="1"/>
      <protection hidden="1"/>
    </xf>
    <xf numFmtId="49" fontId="42" fillId="20" borderId="116" xfId="2" applyNumberFormat="1" applyFont="1" applyFill="1" applyBorder="1" applyAlignment="1" applyProtection="1">
      <alignment horizontal="right" vertical="center"/>
      <protection hidden="1"/>
    </xf>
    <xf numFmtId="49" fontId="6" fillId="14" borderId="87" xfId="2" applyNumberFormat="1" applyFont="1" applyFill="1" applyBorder="1" applyAlignment="1" applyProtection="1">
      <alignment horizontal="left" vertical="center"/>
      <protection hidden="1"/>
    </xf>
    <xf numFmtId="0" fontId="6" fillId="14" borderId="38" xfId="2" applyFont="1" applyFill="1" applyBorder="1" applyAlignment="1" applyProtection="1">
      <alignment horizontal="center" vertical="center"/>
      <protection hidden="1"/>
    </xf>
    <xf numFmtId="49" fontId="6" fillId="14" borderId="40" xfId="2" quotePrefix="1" applyNumberFormat="1" applyFont="1" applyFill="1" applyBorder="1" applyAlignment="1" applyProtection="1">
      <alignment horizontal="center" vertical="center"/>
      <protection hidden="1"/>
    </xf>
    <xf numFmtId="0" fontId="6" fillId="14" borderId="37" xfId="2" applyFont="1" applyFill="1" applyBorder="1" applyAlignment="1" applyProtection="1">
      <alignment horizontal="left" vertical="center" shrinkToFit="1"/>
      <protection hidden="1"/>
    </xf>
    <xf numFmtId="49" fontId="6" fillId="14" borderId="38" xfId="2" applyNumberFormat="1" applyFont="1" applyFill="1" applyBorder="1" applyAlignment="1" applyProtection="1">
      <alignment horizontal="right" vertical="center"/>
      <protection hidden="1"/>
    </xf>
    <xf numFmtId="49" fontId="6" fillId="0" borderId="38" xfId="2" applyNumberFormat="1" applyFont="1" applyBorder="1" applyAlignment="1" applyProtection="1">
      <alignment horizontal="left" vertical="center" shrinkToFit="1"/>
      <protection hidden="1"/>
    </xf>
    <xf numFmtId="49" fontId="6" fillId="0" borderId="39" xfId="2" quotePrefix="1" applyNumberFormat="1" applyFont="1" applyBorder="1" applyAlignment="1" applyProtection="1">
      <alignment horizontal="center" vertical="center"/>
      <protection hidden="1"/>
    </xf>
    <xf numFmtId="49" fontId="24" fillId="20" borderId="104" xfId="2" quotePrefix="1" applyNumberFormat="1" applyFont="1" applyFill="1" applyBorder="1" applyAlignment="1" applyProtection="1">
      <alignment horizontal="center" vertical="center"/>
      <protection hidden="1"/>
    </xf>
    <xf numFmtId="49" fontId="24" fillId="25" borderId="102" xfId="2" applyNumberFormat="1" applyFont="1" applyFill="1" applyBorder="1" applyAlignment="1" applyProtection="1">
      <alignment horizontal="left" vertical="center"/>
      <protection hidden="1"/>
    </xf>
    <xf numFmtId="49" fontId="24" fillId="20" borderId="172" xfId="2" quotePrefix="1" applyNumberFormat="1" applyFont="1" applyFill="1" applyBorder="1" applyAlignment="1" applyProtection="1">
      <alignment horizontal="center" vertical="center"/>
      <protection hidden="1"/>
    </xf>
    <xf numFmtId="0" fontId="24" fillId="20" borderId="99" xfId="2" applyFont="1" applyFill="1" applyBorder="1" applyAlignment="1" applyProtection="1">
      <alignment horizontal="left" vertical="center" shrinkToFit="1"/>
      <protection hidden="1"/>
    </xf>
    <xf numFmtId="49" fontId="42" fillId="20" borderId="104" xfId="2" applyNumberFormat="1" applyFont="1" applyFill="1" applyBorder="1" applyAlignment="1" applyProtection="1">
      <alignment horizontal="right" vertical="center"/>
      <protection hidden="1"/>
    </xf>
    <xf numFmtId="49" fontId="6" fillId="14" borderId="88" xfId="2" applyNumberFormat="1" applyFont="1" applyFill="1" applyBorder="1" applyAlignment="1" applyProtection="1">
      <alignment horizontal="left" vertical="center"/>
      <protection hidden="1"/>
    </xf>
    <xf numFmtId="0" fontId="6" fillId="14" borderId="42" xfId="2" applyFont="1" applyFill="1" applyBorder="1" applyAlignment="1" applyProtection="1">
      <alignment horizontal="center" vertical="center"/>
      <protection hidden="1"/>
    </xf>
    <xf numFmtId="49" fontId="6" fillId="14" borderId="44" xfId="2" quotePrefix="1" applyNumberFormat="1" applyFont="1" applyFill="1" applyBorder="1" applyAlignment="1" applyProtection="1">
      <alignment horizontal="center" vertical="center"/>
      <protection hidden="1"/>
    </xf>
    <xf numFmtId="0" fontId="6" fillId="14" borderId="41" xfId="2" applyFont="1" applyFill="1" applyBorder="1" applyAlignment="1" applyProtection="1">
      <alignment horizontal="left" vertical="center" shrinkToFit="1"/>
      <protection hidden="1"/>
    </xf>
    <xf numFmtId="49" fontId="6" fillId="14" borderId="42" xfId="2" applyNumberFormat="1" applyFont="1" applyFill="1" applyBorder="1" applyAlignment="1" applyProtection="1">
      <alignment horizontal="right" vertical="center"/>
      <protection hidden="1"/>
    </xf>
    <xf numFmtId="49" fontId="6" fillId="0" borderId="42" xfId="2" applyNumberFormat="1" applyFont="1" applyBorder="1" applyAlignment="1" applyProtection="1">
      <alignment horizontal="left" vertical="center" shrinkToFit="1"/>
      <protection hidden="1"/>
    </xf>
    <xf numFmtId="49" fontId="6" fillId="0" borderId="43" xfId="2" quotePrefix="1" applyNumberFormat="1" applyFont="1" applyBorder="1" applyAlignment="1" applyProtection="1">
      <alignment horizontal="center" vertical="center"/>
      <protection hidden="1"/>
    </xf>
    <xf numFmtId="0" fontId="6" fillId="14" borderId="42" xfId="2" quotePrefix="1" applyFont="1" applyFill="1" applyBorder="1" applyAlignment="1" applyProtection="1">
      <alignment horizontal="center" vertical="center"/>
      <protection hidden="1"/>
    </xf>
    <xf numFmtId="49" fontId="24" fillId="20" borderId="110" xfId="2" quotePrefix="1" applyNumberFormat="1" applyFont="1" applyFill="1" applyBorder="1" applyAlignment="1" applyProtection="1">
      <alignment horizontal="center" vertical="center"/>
      <protection hidden="1"/>
    </xf>
    <xf numFmtId="49" fontId="24" fillId="25" borderId="108" xfId="2" applyNumberFormat="1" applyFont="1" applyFill="1" applyBorder="1" applyAlignment="1" applyProtection="1">
      <alignment horizontal="left" vertical="center"/>
      <protection hidden="1"/>
    </xf>
    <xf numFmtId="49" fontId="24" fillId="20" borderId="173" xfId="2" quotePrefix="1" applyNumberFormat="1" applyFont="1" applyFill="1" applyBorder="1" applyAlignment="1" applyProtection="1">
      <alignment horizontal="center" vertical="center"/>
      <protection hidden="1"/>
    </xf>
    <xf numFmtId="0" fontId="24" fillId="20" borderId="105" xfId="2" applyFont="1" applyFill="1" applyBorder="1" applyAlignment="1" applyProtection="1">
      <alignment horizontal="left" vertical="center" shrinkToFit="1"/>
      <protection hidden="1"/>
    </xf>
    <xf numFmtId="49" fontId="42" fillId="20" borderId="110" xfId="2" applyNumberFormat="1" applyFont="1" applyFill="1" applyBorder="1" applyAlignment="1" applyProtection="1">
      <alignment horizontal="right" vertical="center"/>
      <protection hidden="1"/>
    </xf>
    <xf numFmtId="49" fontId="6" fillId="14" borderId="63" xfId="2" applyNumberFormat="1" applyFont="1" applyFill="1" applyBorder="1" applyAlignment="1" applyProtection="1">
      <alignment horizontal="left" vertical="center"/>
      <protection hidden="1"/>
    </xf>
    <xf numFmtId="0" fontId="6" fillId="14" borderId="34" xfId="2" quotePrefix="1" applyFont="1" applyFill="1" applyBorder="1" applyAlignment="1" applyProtection="1">
      <alignment horizontal="center" vertical="center"/>
      <protection hidden="1"/>
    </xf>
    <xf numFmtId="49" fontId="6" fillId="14" borderId="36" xfId="2" quotePrefix="1" applyNumberFormat="1" applyFont="1" applyFill="1" applyBorder="1" applyAlignment="1" applyProtection="1">
      <alignment horizontal="center" vertical="center"/>
      <protection hidden="1"/>
    </xf>
    <xf numFmtId="0" fontId="6" fillId="14" borderId="33" xfId="2" applyFont="1" applyFill="1" applyBorder="1" applyAlignment="1" applyProtection="1">
      <alignment horizontal="left" vertical="center" shrinkToFit="1"/>
      <protection hidden="1"/>
    </xf>
    <xf numFmtId="49" fontId="6" fillId="14" borderId="34" xfId="2" applyNumberFormat="1" applyFont="1" applyFill="1" applyBorder="1" applyAlignment="1" applyProtection="1">
      <alignment horizontal="right" vertical="center"/>
      <protection hidden="1"/>
    </xf>
    <xf numFmtId="49" fontId="6" fillId="0" borderId="34" xfId="2" applyNumberFormat="1" applyFont="1" applyBorder="1" applyAlignment="1" applyProtection="1">
      <alignment horizontal="left" vertical="center" shrinkToFit="1"/>
      <protection hidden="1"/>
    </xf>
    <xf numFmtId="49" fontId="6" fillId="0" borderId="35" xfId="2" quotePrefix="1" applyNumberFormat="1" applyFont="1" applyBorder="1" applyAlignment="1" applyProtection="1">
      <alignment horizontal="center" vertical="center"/>
      <protection hidden="1"/>
    </xf>
    <xf numFmtId="49" fontId="24" fillId="20" borderId="98" xfId="2" quotePrefix="1" applyNumberFormat="1" applyFont="1" applyFill="1" applyBorder="1" applyAlignment="1" applyProtection="1">
      <alignment horizontal="center" vertical="center"/>
      <protection hidden="1"/>
    </xf>
    <xf numFmtId="49" fontId="24" fillId="25" borderId="96" xfId="2" applyNumberFormat="1" applyFont="1" applyFill="1" applyBorder="1" applyAlignment="1" applyProtection="1">
      <alignment horizontal="left" vertical="center"/>
      <protection hidden="1"/>
    </xf>
    <xf numFmtId="49" fontId="24" fillId="20" borderId="174" xfId="2" quotePrefix="1" applyNumberFormat="1" applyFont="1" applyFill="1" applyBorder="1" applyAlignment="1" applyProtection="1">
      <alignment horizontal="center" vertical="center"/>
      <protection hidden="1"/>
    </xf>
    <xf numFmtId="0" fontId="24" fillId="20" borderId="93" xfId="2" applyFont="1" applyFill="1" applyBorder="1" applyAlignment="1" applyProtection="1">
      <alignment horizontal="left" vertical="center" shrinkToFit="1"/>
      <protection hidden="1"/>
    </xf>
    <xf numFmtId="49" fontId="42" fillId="20" borderId="98" xfId="2" applyNumberFormat="1" applyFont="1" applyFill="1" applyBorder="1" applyAlignment="1" applyProtection="1">
      <alignment horizontal="right" vertical="center"/>
      <protection hidden="1"/>
    </xf>
    <xf numFmtId="49" fontId="6" fillId="14" borderId="60" xfId="2" applyNumberFormat="1" applyFont="1" applyFill="1" applyBorder="1" applyAlignment="1" applyProtection="1">
      <alignment horizontal="left" vertical="center"/>
      <protection hidden="1"/>
    </xf>
    <xf numFmtId="49" fontId="6" fillId="14" borderId="28" xfId="2" quotePrefix="1" applyNumberFormat="1" applyFont="1" applyFill="1" applyBorder="1" applyAlignment="1" applyProtection="1">
      <alignment horizontal="center" vertical="center"/>
      <protection hidden="1"/>
    </xf>
    <xf numFmtId="0" fontId="6" fillId="14" borderId="26" xfId="2" applyFont="1" applyFill="1" applyBorder="1" applyAlignment="1" applyProtection="1">
      <alignment horizontal="left" vertical="center" shrinkToFit="1"/>
      <protection hidden="1"/>
    </xf>
    <xf numFmtId="49" fontId="6" fillId="14" borderId="9" xfId="2" applyNumberFormat="1" applyFont="1" applyFill="1" applyBorder="1" applyAlignment="1" applyProtection="1">
      <alignment horizontal="right" vertical="center"/>
      <protection hidden="1"/>
    </xf>
    <xf numFmtId="49" fontId="6" fillId="0" borderId="27" xfId="2" quotePrefix="1" applyNumberFormat="1" applyFont="1" applyBorder="1" applyAlignment="1" applyProtection="1">
      <alignment horizontal="center" vertical="center"/>
      <protection hidden="1"/>
    </xf>
    <xf numFmtId="49" fontId="24" fillId="25" borderId="102" xfId="2" applyNumberFormat="1" applyFont="1" applyFill="1" applyBorder="1" applyAlignment="1" applyProtection="1">
      <alignment horizontal="left" vertical="center" shrinkToFit="1"/>
      <protection hidden="1"/>
    </xf>
    <xf numFmtId="49" fontId="6" fillId="14" borderId="88" xfId="2" applyNumberFormat="1" applyFont="1" applyFill="1" applyBorder="1" applyAlignment="1" applyProtection="1">
      <alignment horizontal="left" vertical="center" shrinkToFit="1"/>
      <protection hidden="1"/>
    </xf>
    <xf numFmtId="49" fontId="24" fillId="25" borderId="108" xfId="2" applyNumberFormat="1" applyFont="1" applyFill="1" applyBorder="1" applyAlignment="1" applyProtection="1">
      <alignment horizontal="left" vertical="center" shrinkToFit="1"/>
      <protection hidden="1"/>
    </xf>
    <xf numFmtId="49" fontId="6" fillId="14" borderId="63" xfId="2" applyNumberFormat="1" applyFont="1" applyFill="1" applyBorder="1" applyAlignment="1" applyProtection="1">
      <alignment horizontal="left" vertical="center" shrinkToFit="1"/>
      <protection hidden="1"/>
    </xf>
    <xf numFmtId="49" fontId="6" fillId="14" borderId="60" xfId="2" applyNumberFormat="1" applyFont="1" applyFill="1" applyBorder="1" applyAlignment="1" applyProtection="1">
      <alignment horizontal="left" vertical="center" shrinkToFit="1"/>
      <protection hidden="1"/>
    </xf>
    <xf numFmtId="49" fontId="24" fillId="20" borderId="180" xfId="2" quotePrefix="1" applyNumberFormat="1" applyFont="1" applyFill="1" applyBorder="1" applyAlignment="1" applyProtection="1">
      <alignment horizontal="center" vertical="center"/>
      <protection hidden="1"/>
    </xf>
    <xf numFmtId="49" fontId="24" fillId="25" borderId="178" xfId="2" applyNumberFormat="1" applyFont="1" applyFill="1" applyBorder="1" applyAlignment="1" applyProtection="1">
      <alignment horizontal="left" vertical="center" shrinkToFit="1"/>
      <protection hidden="1"/>
    </xf>
    <xf numFmtId="0" fontId="13" fillId="0" borderId="0" xfId="2" applyFont="1" applyAlignment="1" applyProtection="1">
      <alignment horizontal="center"/>
      <protection hidden="1"/>
    </xf>
    <xf numFmtId="0" fontId="13" fillId="0" borderId="0" xfId="2" applyFont="1" applyProtection="1">
      <protection hidden="1"/>
    </xf>
    <xf numFmtId="0" fontId="37" fillId="0" borderId="0" xfId="0" applyFont="1" applyProtection="1">
      <alignment vertical="center"/>
      <protection hidden="1"/>
    </xf>
    <xf numFmtId="0" fontId="68" fillId="20" borderId="139" xfId="0" applyFont="1" applyFill="1" applyBorder="1" applyProtection="1">
      <alignment vertical="center"/>
      <protection hidden="1"/>
    </xf>
    <xf numFmtId="0" fontId="68" fillId="20" borderId="73" xfId="0" applyFont="1" applyFill="1" applyBorder="1" applyProtection="1">
      <alignment vertical="center"/>
      <protection hidden="1"/>
    </xf>
    <xf numFmtId="0" fontId="68" fillId="20" borderId="52" xfId="0" applyFont="1" applyFill="1" applyBorder="1" applyProtection="1">
      <alignment vertical="center"/>
      <protection hidden="1"/>
    </xf>
    <xf numFmtId="0" fontId="68" fillId="20" borderId="68" xfId="0" applyFont="1" applyFill="1" applyBorder="1" applyProtection="1">
      <alignment vertical="center"/>
      <protection hidden="1"/>
    </xf>
    <xf numFmtId="0" fontId="68" fillId="20" borderId="165" xfId="0" applyFont="1" applyFill="1" applyBorder="1" applyProtection="1">
      <alignment vertical="center"/>
      <protection hidden="1"/>
    </xf>
    <xf numFmtId="0" fontId="68" fillId="20" borderId="31" xfId="0" applyFont="1" applyFill="1" applyBorder="1" applyProtection="1">
      <alignment vertical="center"/>
      <protection hidden="1"/>
    </xf>
    <xf numFmtId="0" fontId="70" fillId="0" borderId="80" xfId="0" applyFont="1" applyBorder="1" applyAlignment="1" applyProtection="1">
      <alignment horizontal="center" vertical="center"/>
      <protection hidden="1"/>
    </xf>
    <xf numFmtId="176" fontId="24" fillId="0" borderId="115" xfId="2" applyNumberFormat="1" applyFont="1" applyBorder="1" applyAlignment="1" applyProtection="1">
      <alignment horizontal="right" vertical="center"/>
      <protection locked="0"/>
    </xf>
    <xf numFmtId="176" fontId="24" fillId="0" borderId="103" xfId="2" applyNumberFormat="1" applyFont="1" applyBorder="1" applyAlignment="1" applyProtection="1">
      <alignment horizontal="right" vertical="center"/>
      <protection locked="0"/>
    </xf>
    <xf numFmtId="176" fontId="24" fillId="0" borderId="102" xfId="2" applyNumberFormat="1" applyFont="1" applyBorder="1" applyAlignment="1" applyProtection="1">
      <alignment horizontal="right" vertical="center"/>
      <protection locked="0"/>
    </xf>
    <xf numFmtId="176" fontId="24" fillId="0" borderId="109" xfId="2" applyNumberFormat="1" applyFont="1" applyBorder="1" applyAlignment="1" applyProtection="1">
      <alignment horizontal="right" vertical="center"/>
      <protection locked="0"/>
    </xf>
    <xf numFmtId="176" fontId="24" fillId="0" borderId="97" xfId="2" applyNumberFormat="1" applyFont="1" applyBorder="1" applyAlignment="1" applyProtection="1">
      <alignment horizontal="right" vertical="center"/>
      <protection locked="0"/>
    </xf>
    <xf numFmtId="0" fontId="6" fillId="13" borderId="111" xfId="2" applyFont="1" applyFill="1" applyBorder="1" applyAlignment="1" applyProtection="1">
      <alignment horizontal="center" vertical="center"/>
      <protection hidden="1"/>
    </xf>
    <xf numFmtId="0" fontId="6" fillId="13" borderId="99" xfId="2" applyFont="1" applyFill="1" applyBorder="1" applyAlignment="1" applyProtection="1">
      <alignment horizontal="center" vertical="center"/>
      <protection hidden="1"/>
    </xf>
    <xf numFmtId="0" fontId="6" fillId="13" borderId="105" xfId="2" applyFont="1" applyFill="1" applyBorder="1" applyAlignment="1" applyProtection="1">
      <alignment horizontal="center" vertical="center"/>
      <protection hidden="1"/>
    </xf>
    <xf numFmtId="0" fontId="6" fillId="13" borderId="93" xfId="2" applyFont="1" applyFill="1" applyBorder="1" applyAlignment="1" applyProtection="1">
      <alignment horizontal="center" vertical="center"/>
      <protection hidden="1"/>
    </xf>
    <xf numFmtId="0" fontId="6" fillId="13" borderId="175" xfId="2" applyFont="1" applyFill="1" applyBorder="1" applyAlignment="1" applyProtection="1">
      <alignment horizontal="center" vertical="center"/>
      <protection hidden="1"/>
    </xf>
    <xf numFmtId="0" fontId="24" fillId="16" borderId="128" xfId="2" applyFont="1" applyFill="1" applyBorder="1" applyAlignment="1" applyProtection="1">
      <alignment horizontal="center" vertical="center" shrinkToFit="1"/>
      <protection hidden="1"/>
    </xf>
    <xf numFmtId="0" fontId="24" fillId="22" borderId="113" xfId="2" applyFont="1" applyFill="1" applyBorder="1" applyAlignment="1" applyProtection="1">
      <alignment horizontal="center" vertical="center"/>
      <protection locked="0"/>
    </xf>
    <xf numFmtId="0" fontId="24" fillId="22" borderId="101" xfId="2" applyFont="1" applyFill="1" applyBorder="1" applyAlignment="1" applyProtection="1">
      <alignment horizontal="center" vertical="center"/>
      <protection locked="0"/>
    </xf>
    <xf numFmtId="0" fontId="24" fillId="22" borderId="101" xfId="2" quotePrefix="1" applyFont="1" applyFill="1" applyBorder="1" applyAlignment="1" applyProtection="1">
      <alignment horizontal="center" vertical="center"/>
      <protection locked="0"/>
    </xf>
    <xf numFmtId="0" fontId="24" fillId="22" borderId="107" xfId="2" quotePrefix="1" applyFont="1" applyFill="1" applyBorder="1" applyAlignment="1" applyProtection="1">
      <alignment horizontal="center" vertical="center"/>
      <protection locked="0"/>
    </xf>
    <xf numFmtId="0" fontId="24" fillId="22" borderId="95" xfId="2" applyFont="1" applyFill="1" applyBorder="1" applyAlignment="1" applyProtection="1">
      <alignment horizontal="center" vertical="center"/>
      <protection locked="0"/>
    </xf>
    <xf numFmtId="0" fontId="24" fillId="22" borderId="177" xfId="2" quotePrefix="1" applyFont="1" applyFill="1" applyBorder="1" applyAlignment="1" applyProtection="1">
      <alignment horizontal="center" vertical="center"/>
      <protection locked="0"/>
    </xf>
    <xf numFmtId="0" fontId="42" fillId="24" borderId="114" xfId="2" applyFont="1" applyFill="1" applyBorder="1" applyAlignment="1" applyProtection="1">
      <alignment horizontal="right" vertical="center"/>
      <protection locked="0"/>
    </xf>
    <xf numFmtId="0" fontId="0" fillId="15" borderId="0" xfId="0" applyFill="1" applyAlignment="1">
      <alignment horizontal="center" vertical="center" textRotation="255" wrapText="1"/>
    </xf>
    <xf numFmtId="0" fontId="0" fillId="24" borderId="0" xfId="0" applyFill="1" applyAlignment="1">
      <alignment horizontal="center" vertical="center" textRotation="255" wrapText="1"/>
    </xf>
    <xf numFmtId="49" fontId="42" fillId="24" borderId="102" xfId="2" applyNumberFormat="1" applyFont="1" applyFill="1" applyBorder="1" applyAlignment="1" applyProtection="1">
      <alignment horizontal="right" vertical="center"/>
      <protection locked="0"/>
    </xf>
    <xf numFmtId="49" fontId="42" fillId="24" borderId="108" xfId="2" applyNumberFormat="1" applyFont="1" applyFill="1" applyBorder="1" applyAlignment="1" applyProtection="1">
      <alignment horizontal="right" vertical="center"/>
      <protection locked="0"/>
    </xf>
    <xf numFmtId="49" fontId="42" fillId="24" borderId="96" xfId="2" applyNumberFormat="1" applyFont="1" applyFill="1" applyBorder="1" applyAlignment="1" applyProtection="1">
      <alignment horizontal="right" vertical="center"/>
      <protection locked="0"/>
    </xf>
    <xf numFmtId="49" fontId="42" fillId="24" borderId="178" xfId="2" applyNumberFormat="1" applyFont="1" applyFill="1" applyBorder="1" applyAlignment="1" applyProtection="1">
      <alignment horizontal="right" vertical="center"/>
      <protection locked="0"/>
    </xf>
    <xf numFmtId="0" fontId="56" fillId="20" borderId="150" xfId="0" applyFont="1" applyFill="1" applyBorder="1" applyAlignment="1" applyProtection="1">
      <alignment horizontal="center" vertical="center"/>
      <protection hidden="1"/>
    </xf>
    <xf numFmtId="0" fontId="56" fillId="20" borderId="138" xfId="0" applyFont="1" applyFill="1" applyBorder="1" applyAlignment="1" applyProtection="1">
      <alignment horizontal="center" vertical="center"/>
      <protection hidden="1"/>
    </xf>
    <xf numFmtId="0" fontId="0" fillId="0" borderId="0" xfId="0" applyAlignment="1" applyProtection="1">
      <alignment horizontal="right" vertical="center"/>
      <protection hidden="1"/>
    </xf>
    <xf numFmtId="0" fontId="13" fillId="0" borderId="27" xfId="2" applyFont="1" applyBorder="1" applyAlignment="1" applyProtection="1">
      <alignment horizontal="left" vertical="center" indent="1" shrinkToFit="1"/>
      <protection hidden="1"/>
    </xf>
    <xf numFmtId="0" fontId="13" fillId="0" borderId="35" xfId="2" applyFont="1" applyBorder="1" applyAlignment="1" applyProtection="1">
      <alignment horizontal="left" vertical="center" indent="1" shrinkToFit="1"/>
      <protection hidden="1"/>
    </xf>
    <xf numFmtId="0" fontId="13" fillId="0" borderId="129" xfId="2" applyFont="1" applyBorder="1" applyAlignment="1" applyProtection="1">
      <alignment horizontal="left" vertical="center" indent="1" shrinkToFit="1"/>
      <protection hidden="1"/>
    </xf>
    <xf numFmtId="0" fontId="13" fillId="0" borderId="26" xfId="2" applyFont="1" applyBorder="1" applyAlignment="1" applyProtection="1">
      <alignment horizontal="right" vertical="center" indent="1"/>
      <protection hidden="1"/>
    </xf>
    <xf numFmtId="0" fontId="13" fillId="0" borderId="41" xfId="2" applyFont="1" applyBorder="1" applyAlignment="1" applyProtection="1">
      <alignment horizontal="right" vertical="center" indent="1"/>
      <protection hidden="1"/>
    </xf>
    <xf numFmtId="0" fontId="13" fillId="0" borderId="33" xfId="2" applyFont="1" applyBorder="1" applyAlignment="1" applyProtection="1">
      <alignment horizontal="right" vertical="center" indent="1"/>
      <protection hidden="1"/>
    </xf>
    <xf numFmtId="0" fontId="13" fillId="0" borderId="92" xfId="2" applyFont="1" applyBorder="1" applyAlignment="1" applyProtection="1">
      <alignment horizontal="right" vertical="center" indent="1"/>
      <protection hidden="1"/>
    </xf>
    <xf numFmtId="0" fontId="15" fillId="18" borderId="78" xfId="2" applyFont="1" applyFill="1" applyBorder="1" applyAlignment="1" applyProtection="1">
      <alignment vertical="center" wrapText="1"/>
      <protection hidden="1"/>
    </xf>
    <xf numFmtId="0" fontId="15" fillId="18" borderId="81" xfId="2" applyFont="1" applyFill="1" applyBorder="1" applyAlignment="1" applyProtection="1">
      <alignment vertical="center" wrapText="1"/>
      <protection hidden="1"/>
    </xf>
    <xf numFmtId="0" fontId="15" fillId="18" borderId="232" xfId="2" applyFont="1" applyFill="1" applyBorder="1" applyAlignment="1" applyProtection="1">
      <alignment vertical="center" wrapText="1"/>
      <protection hidden="1"/>
    </xf>
    <xf numFmtId="0" fontId="24" fillId="20" borderId="141" xfId="0" applyFont="1" applyFill="1" applyBorder="1" applyAlignment="1" applyProtection="1">
      <alignment horizontal="distributed" vertical="center" justifyLastLine="1"/>
      <protection hidden="1"/>
    </xf>
    <xf numFmtId="0" fontId="24" fillId="20" borderId="142" xfId="0" applyFont="1" applyFill="1" applyBorder="1" applyAlignment="1" applyProtection="1">
      <alignment horizontal="distributed" vertical="center" justifyLastLine="1"/>
      <protection hidden="1"/>
    </xf>
    <xf numFmtId="0" fontId="24" fillId="20" borderId="143" xfId="0" applyFont="1" applyFill="1" applyBorder="1" applyAlignment="1" applyProtection="1">
      <alignment horizontal="distributed" vertical="center" justifyLastLine="1"/>
      <protection hidden="1"/>
    </xf>
    <xf numFmtId="0" fontId="68" fillId="0" borderId="0" xfId="0" applyFont="1" applyAlignment="1">
      <alignment horizontal="right" vertical="center"/>
    </xf>
    <xf numFmtId="0" fontId="68" fillId="0" borderId="0" xfId="0" applyFont="1">
      <alignment vertical="center"/>
    </xf>
    <xf numFmtId="0" fontId="68" fillId="0" borderId="0" xfId="0" applyFont="1" applyAlignment="1">
      <alignment horizontal="center" vertical="center"/>
    </xf>
    <xf numFmtId="0" fontId="24" fillId="25" borderId="16" xfId="2" applyFont="1" applyFill="1" applyBorder="1" applyAlignment="1" applyProtection="1">
      <alignment horizontal="center" vertical="center"/>
      <protection hidden="1"/>
    </xf>
    <xf numFmtId="0" fontId="13" fillId="8" borderId="2" xfId="2" applyFont="1" applyFill="1" applyBorder="1" applyAlignment="1" applyProtection="1">
      <alignment horizontal="center" vertical="center"/>
      <protection hidden="1"/>
    </xf>
    <xf numFmtId="0" fontId="37" fillId="0" borderId="0" xfId="0" applyFont="1">
      <alignment vertical="center"/>
    </xf>
    <xf numFmtId="0" fontId="13" fillId="0" borderId="0" xfId="0" applyFont="1">
      <alignment vertical="center"/>
    </xf>
    <xf numFmtId="0" fontId="24" fillId="20" borderId="132" xfId="0" applyFont="1" applyFill="1" applyBorder="1" applyAlignment="1" applyProtection="1">
      <alignment horizontal="center" vertical="center"/>
      <protection hidden="1"/>
    </xf>
    <xf numFmtId="0" fontId="24" fillId="20" borderId="151" xfId="0" applyFont="1" applyFill="1" applyBorder="1" applyAlignment="1" applyProtection="1">
      <alignment horizontal="center" vertical="center"/>
      <protection hidden="1"/>
    </xf>
    <xf numFmtId="0" fontId="24" fillId="20" borderId="135" xfId="0" applyFont="1" applyFill="1" applyBorder="1" applyAlignment="1" applyProtection="1">
      <alignment horizontal="center" vertical="center"/>
      <protection hidden="1"/>
    </xf>
    <xf numFmtId="0" fontId="24" fillId="20" borderId="155" xfId="0" applyFont="1" applyFill="1" applyBorder="1" applyAlignment="1" applyProtection="1">
      <alignment horizontal="center" vertical="center"/>
      <protection hidden="1"/>
    </xf>
    <xf numFmtId="0" fontId="77" fillId="0" borderId="0" xfId="0" applyFont="1" applyProtection="1">
      <alignment vertical="center"/>
      <protection hidden="1"/>
    </xf>
    <xf numFmtId="0" fontId="69" fillId="0" borderId="0" xfId="3" applyFont="1" applyFill="1" applyBorder="1" applyAlignment="1" applyProtection="1">
      <alignment vertical="center" wrapText="1"/>
      <protection hidden="1"/>
    </xf>
    <xf numFmtId="0" fontId="69" fillId="0" borderId="0" xfId="3" applyFont="1" applyFill="1" applyBorder="1" applyAlignment="1" applyProtection="1">
      <alignment vertical="center"/>
      <protection hidden="1"/>
    </xf>
    <xf numFmtId="0" fontId="13" fillId="0" borderId="0" xfId="0" applyFont="1" applyAlignment="1">
      <alignment horizontal="left" vertical="center"/>
    </xf>
    <xf numFmtId="0" fontId="78" fillId="0" borderId="78" xfId="0" applyFont="1" applyBorder="1" applyAlignment="1" applyProtection="1">
      <alignment horizontal="left" vertical="center"/>
      <protection hidden="1"/>
    </xf>
    <xf numFmtId="0" fontId="42" fillId="22" borderId="114" xfId="2" applyFont="1" applyFill="1" applyBorder="1" applyAlignment="1" applyProtection="1">
      <alignment horizontal="center" vertical="center"/>
      <protection locked="0"/>
    </xf>
    <xf numFmtId="49" fontId="24" fillId="22" borderId="116" xfId="2" applyNumberFormat="1" applyFont="1" applyFill="1" applyBorder="1" applyAlignment="1" applyProtection="1">
      <alignment horizontal="left" vertical="center"/>
      <protection locked="0"/>
    </xf>
    <xf numFmtId="0" fontId="42" fillId="22" borderId="102" xfId="2" applyFont="1" applyFill="1" applyBorder="1" applyAlignment="1" applyProtection="1">
      <alignment horizontal="right" vertical="center"/>
      <protection locked="0"/>
    </xf>
    <xf numFmtId="49" fontId="24" fillId="22" borderId="104" xfId="2" applyNumberFormat="1" applyFont="1" applyFill="1" applyBorder="1" applyAlignment="1" applyProtection="1">
      <alignment horizontal="left" vertical="center"/>
      <protection locked="0"/>
    </xf>
    <xf numFmtId="0" fontId="42" fillId="22" borderId="108" xfId="2" applyFont="1" applyFill="1" applyBorder="1" applyAlignment="1" applyProtection="1">
      <alignment horizontal="right" vertical="center"/>
      <protection locked="0"/>
    </xf>
    <xf numFmtId="49" fontId="24" fillId="22" borderId="110" xfId="2" applyNumberFormat="1" applyFont="1" applyFill="1" applyBorder="1" applyAlignment="1" applyProtection="1">
      <alignment horizontal="left" vertical="center"/>
      <protection locked="0"/>
    </xf>
    <xf numFmtId="0" fontId="42" fillId="22" borderId="96" xfId="2" applyFont="1" applyFill="1" applyBorder="1" applyAlignment="1" applyProtection="1">
      <alignment horizontal="right" vertical="center"/>
      <protection locked="0"/>
    </xf>
    <xf numFmtId="49" fontId="24" fillId="22" borderId="98" xfId="2" applyNumberFormat="1" applyFont="1" applyFill="1" applyBorder="1" applyAlignment="1" applyProtection="1">
      <alignment horizontal="left" vertical="center"/>
      <protection locked="0"/>
    </xf>
    <xf numFmtId="49" fontId="24" fillId="22" borderId="104" xfId="2" applyNumberFormat="1" applyFont="1" applyFill="1" applyBorder="1" applyAlignment="1" applyProtection="1">
      <alignment horizontal="left" vertical="center" shrinkToFit="1"/>
      <protection locked="0"/>
    </xf>
    <xf numFmtId="49" fontId="24" fillId="22" borderId="110" xfId="2" applyNumberFormat="1" applyFont="1" applyFill="1" applyBorder="1" applyAlignment="1" applyProtection="1">
      <alignment horizontal="left" vertical="center" shrinkToFit="1"/>
      <protection locked="0"/>
    </xf>
    <xf numFmtId="0" fontId="42" fillId="22" borderId="178" xfId="2" applyFont="1" applyFill="1" applyBorder="1" applyAlignment="1" applyProtection="1">
      <alignment horizontal="right" vertical="center"/>
      <protection locked="0"/>
    </xf>
    <xf numFmtId="49" fontId="24" fillId="22" borderId="180" xfId="2" applyNumberFormat="1" applyFont="1" applyFill="1" applyBorder="1" applyAlignment="1" applyProtection="1">
      <alignment horizontal="left" vertical="center" shrinkToFit="1"/>
      <protection locked="0"/>
    </xf>
    <xf numFmtId="0" fontId="47" fillId="0" borderId="0" xfId="0" applyFont="1">
      <alignment vertical="center"/>
    </xf>
    <xf numFmtId="0" fontId="79" fillId="0" borderId="0" xfId="0" applyFont="1">
      <alignment vertical="center"/>
    </xf>
    <xf numFmtId="0" fontId="80" fillId="0" borderId="0" xfId="0" applyFont="1">
      <alignment vertical="center"/>
    </xf>
    <xf numFmtId="0" fontId="64" fillId="17" borderId="1" xfId="0" applyFont="1" applyFill="1" applyBorder="1">
      <alignment vertical="center"/>
    </xf>
    <xf numFmtId="0" fontId="26" fillId="0" borderId="0" xfId="0" applyFont="1">
      <alignment vertical="center"/>
    </xf>
    <xf numFmtId="0" fontId="26" fillId="31" borderId="1" xfId="0" applyFont="1" applyFill="1" applyBorder="1" applyAlignment="1">
      <alignment horizontal="center" vertical="center"/>
    </xf>
    <xf numFmtId="0" fontId="26" fillId="31" borderId="1" xfId="0" applyFont="1" applyFill="1" applyBorder="1">
      <alignment vertical="center"/>
    </xf>
    <xf numFmtId="0" fontId="27" fillId="0" borderId="0" xfId="0" applyFont="1">
      <alignment vertical="center"/>
    </xf>
    <xf numFmtId="0" fontId="38" fillId="20" borderId="246" xfId="0" applyFont="1" applyFill="1" applyBorder="1" applyAlignment="1" applyProtection="1">
      <alignment horizontal="center" vertical="center"/>
      <protection hidden="1"/>
    </xf>
    <xf numFmtId="0" fontId="38" fillId="20" borderId="247" xfId="0" applyFont="1" applyFill="1" applyBorder="1" applyAlignment="1" applyProtection="1">
      <alignment horizontal="center" vertical="center"/>
      <protection hidden="1"/>
    </xf>
    <xf numFmtId="0" fontId="38" fillId="20" borderId="245" xfId="0" applyFont="1" applyFill="1" applyBorder="1" applyAlignment="1" applyProtection="1">
      <alignment horizontal="center" vertical="center"/>
      <protection hidden="1"/>
    </xf>
    <xf numFmtId="0" fontId="32" fillId="20" borderId="140" xfId="0" applyFont="1" applyFill="1" applyBorder="1" applyAlignment="1" applyProtection="1">
      <alignment horizontal="right" vertical="center"/>
      <protection hidden="1"/>
    </xf>
    <xf numFmtId="0" fontId="38" fillId="20" borderId="154" xfId="0" applyFont="1" applyFill="1" applyBorder="1" applyAlignment="1" applyProtection="1">
      <alignment horizontal="center" vertical="center"/>
      <protection hidden="1"/>
    </xf>
    <xf numFmtId="0" fontId="32" fillId="20" borderId="13" xfId="0" applyFont="1" applyFill="1" applyBorder="1" applyAlignment="1" applyProtection="1">
      <alignment horizontal="center" vertical="center"/>
      <protection hidden="1"/>
    </xf>
    <xf numFmtId="0" fontId="32" fillId="20" borderId="155" xfId="0" applyFont="1" applyFill="1" applyBorder="1" applyAlignment="1" applyProtection="1">
      <alignment horizontal="right" vertical="center"/>
      <protection hidden="1"/>
    </xf>
    <xf numFmtId="0" fontId="32" fillId="20" borderId="153" xfId="0" applyFont="1" applyFill="1" applyBorder="1" applyProtection="1">
      <alignment vertical="center"/>
      <protection hidden="1"/>
    </xf>
    <xf numFmtId="0" fontId="32" fillId="20" borderId="135" xfId="0" applyFont="1" applyFill="1" applyBorder="1" applyProtection="1">
      <alignment vertical="center"/>
      <protection hidden="1"/>
    </xf>
    <xf numFmtId="0" fontId="13" fillId="16" borderId="1" xfId="2" applyFont="1" applyFill="1" applyBorder="1" applyAlignment="1" applyProtection="1">
      <alignment horizontal="center" vertical="center"/>
      <protection hidden="1"/>
    </xf>
    <xf numFmtId="0" fontId="13" fillId="16" borderId="118" xfId="2" applyFont="1" applyFill="1" applyBorder="1" applyAlignment="1" applyProtection="1">
      <alignment horizontal="center" vertical="center"/>
      <protection hidden="1"/>
    </xf>
    <xf numFmtId="0" fontId="14" fillId="16" borderId="0" xfId="0" applyFont="1" applyFill="1" applyProtection="1">
      <alignment vertical="center"/>
      <protection hidden="1"/>
    </xf>
    <xf numFmtId="0" fontId="13" fillId="0" borderId="125" xfId="2" applyFont="1" applyBorder="1" applyAlignment="1" applyProtection="1">
      <alignment vertical="center"/>
      <protection hidden="1"/>
    </xf>
    <xf numFmtId="0" fontId="13" fillId="0" borderId="0" xfId="2" applyFont="1" applyAlignment="1" applyProtection="1">
      <alignment vertical="center"/>
      <protection hidden="1"/>
    </xf>
    <xf numFmtId="0" fontId="13" fillId="0" borderId="0" xfId="2" applyFont="1" applyAlignment="1" applyProtection="1">
      <alignment horizontal="distributed" vertical="center"/>
      <protection hidden="1"/>
    </xf>
    <xf numFmtId="0" fontId="13" fillId="0" borderId="0" xfId="2" applyFont="1" applyAlignment="1" applyProtection="1">
      <alignment horizontal="center" vertical="center"/>
      <protection hidden="1"/>
    </xf>
    <xf numFmtId="0" fontId="22" fillId="16" borderId="0" xfId="2" applyFont="1" applyFill="1" applyAlignment="1" applyProtection="1">
      <alignment vertical="center"/>
      <protection hidden="1"/>
    </xf>
    <xf numFmtId="0" fontId="21" fillId="16" borderId="0" xfId="2" applyFont="1" applyFill="1" applyAlignment="1" applyProtection="1">
      <alignment vertical="center"/>
      <protection hidden="1"/>
    </xf>
    <xf numFmtId="0" fontId="21" fillId="16" borderId="0" xfId="2" applyFont="1" applyFill="1" applyAlignment="1" applyProtection="1">
      <alignment horizontal="right"/>
      <protection hidden="1"/>
    </xf>
    <xf numFmtId="0" fontId="14" fillId="16" borderId="0" xfId="0" applyFont="1" applyFill="1" applyAlignment="1" applyProtection="1">
      <alignment horizontal="center" vertical="center"/>
      <protection hidden="1"/>
    </xf>
    <xf numFmtId="0" fontId="14" fillId="16" borderId="0" xfId="0" applyFont="1" applyFill="1" applyAlignment="1" applyProtection="1">
      <alignment horizontal="left" vertical="center"/>
      <protection hidden="1"/>
    </xf>
    <xf numFmtId="0" fontId="14" fillId="16" borderId="126" xfId="0" applyFont="1" applyFill="1" applyBorder="1" applyAlignment="1" applyProtection="1">
      <alignment horizontal="left" vertical="center"/>
      <protection hidden="1"/>
    </xf>
    <xf numFmtId="0" fontId="14" fillId="16" borderId="8" xfId="0" applyFont="1" applyFill="1" applyBorder="1" applyProtection="1">
      <alignment vertical="center"/>
      <protection hidden="1"/>
    </xf>
    <xf numFmtId="3" fontId="0" fillId="0" borderId="0" xfId="0" applyNumberFormat="1">
      <alignment vertical="center"/>
    </xf>
    <xf numFmtId="0" fontId="82" fillId="0" borderId="0" xfId="0" applyFont="1" applyAlignment="1" applyProtection="1">
      <alignment horizontal="center" vertical="center"/>
      <protection hidden="1"/>
    </xf>
    <xf numFmtId="0" fontId="83" fillId="0" borderId="0" xfId="0" applyFont="1" applyAlignment="1" applyProtection="1">
      <alignment horizontal="center" vertical="center"/>
      <protection hidden="1"/>
    </xf>
    <xf numFmtId="0" fontId="83" fillId="0" borderId="0" xfId="0" applyFont="1" applyProtection="1">
      <alignment vertical="center"/>
      <protection hidden="1"/>
    </xf>
    <xf numFmtId="49" fontId="83" fillId="0" borderId="0" xfId="0" applyNumberFormat="1" applyFont="1" applyAlignment="1" applyProtection="1">
      <alignment horizontal="left" vertical="center"/>
      <protection hidden="1"/>
    </xf>
    <xf numFmtId="49" fontId="83" fillId="0" borderId="0" xfId="0" applyNumberFormat="1" applyFont="1" applyProtection="1">
      <alignment vertical="center"/>
      <protection hidden="1"/>
    </xf>
    <xf numFmtId="49" fontId="83" fillId="0" borderId="0" xfId="0" applyNumberFormat="1" applyFont="1" applyAlignment="1" applyProtection="1">
      <alignment horizontal="center" vertical="center"/>
      <protection hidden="1"/>
    </xf>
    <xf numFmtId="0" fontId="83" fillId="0" borderId="0" xfId="0" applyFont="1" applyAlignment="1" applyProtection="1">
      <alignment horizontal="left" vertical="center"/>
      <protection hidden="1"/>
    </xf>
    <xf numFmtId="49" fontId="83" fillId="0" borderId="0" xfId="0" applyNumberFormat="1" applyFont="1" applyAlignment="1" applyProtection="1">
      <alignment horizontal="right" vertical="center"/>
      <protection hidden="1"/>
    </xf>
    <xf numFmtId="49" fontId="82" fillId="0" borderId="0" xfId="0" applyNumberFormat="1" applyFont="1" applyAlignment="1" applyProtection="1">
      <alignment horizontal="center" vertical="center"/>
      <protection hidden="1"/>
    </xf>
    <xf numFmtId="0" fontId="84" fillId="0" borderId="0" xfId="0" applyFont="1" applyProtection="1">
      <alignment vertical="center"/>
      <protection hidden="1"/>
    </xf>
    <xf numFmtId="56" fontId="85" fillId="16" borderId="79" xfId="0" applyNumberFormat="1" applyFont="1" applyFill="1" applyBorder="1" applyProtection="1">
      <alignment vertical="center"/>
      <protection hidden="1"/>
    </xf>
    <xf numFmtId="56" fontId="85" fillId="16" borderId="80" xfId="0" applyNumberFormat="1" applyFont="1" applyFill="1" applyBorder="1" applyProtection="1">
      <alignment vertical="center"/>
      <protection hidden="1"/>
    </xf>
    <xf numFmtId="56" fontId="85" fillId="16" borderId="0" xfId="0" applyNumberFormat="1" applyFont="1" applyFill="1" applyProtection="1">
      <alignment vertical="center"/>
      <protection hidden="1"/>
    </xf>
    <xf numFmtId="56" fontId="85" fillId="16" borderId="126" xfId="0" applyNumberFormat="1" applyFont="1" applyFill="1" applyBorder="1" applyProtection="1">
      <alignment vertical="center"/>
      <protection hidden="1"/>
    </xf>
    <xf numFmtId="56" fontId="85" fillId="16" borderId="6" xfId="0" applyNumberFormat="1" applyFont="1" applyFill="1" applyBorder="1" applyProtection="1">
      <alignment vertical="center"/>
      <protection hidden="1"/>
    </xf>
    <xf numFmtId="56" fontId="85" fillId="16" borderId="82" xfId="0" applyNumberFormat="1" applyFont="1" applyFill="1" applyBorder="1" applyProtection="1">
      <alignment vertical="center"/>
      <protection hidden="1"/>
    </xf>
    <xf numFmtId="0" fontId="13" fillId="16" borderId="84" xfId="2" applyFont="1" applyFill="1" applyBorder="1" applyAlignment="1" applyProtection="1">
      <alignment vertical="center"/>
      <protection hidden="1"/>
    </xf>
    <xf numFmtId="0" fontId="13" fillId="0" borderId="1" xfId="2" applyFont="1" applyBorder="1" applyAlignment="1" applyProtection="1">
      <alignment horizontal="center" vertical="center"/>
      <protection locked="0"/>
    </xf>
    <xf numFmtId="0" fontId="13" fillId="0" borderId="118" xfId="2" applyFont="1" applyBorder="1" applyAlignment="1" applyProtection="1">
      <alignment horizontal="center" vertical="center"/>
      <protection locked="0"/>
    </xf>
    <xf numFmtId="0" fontId="30" fillId="32" borderId="50" xfId="2" applyFont="1" applyFill="1" applyBorder="1" applyAlignment="1" applyProtection="1">
      <alignment horizontal="left" vertical="center"/>
      <protection locked="0"/>
    </xf>
    <xf numFmtId="0" fontId="12" fillId="0" borderId="0" xfId="0" applyFont="1" applyAlignment="1" applyProtection="1">
      <alignment horizontal="center" vertical="center"/>
      <protection hidden="1"/>
    </xf>
    <xf numFmtId="0" fontId="12" fillId="0" borderId="0" xfId="0" applyFont="1" applyProtection="1">
      <alignment vertical="center"/>
      <protection hidden="1"/>
    </xf>
    <xf numFmtId="0" fontId="86" fillId="0" borderId="0" xfId="2" applyFont="1" applyAlignment="1" applyProtection="1">
      <alignment vertical="center" wrapText="1"/>
      <protection hidden="1"/>
    </xf>
    <xf numFmtId="0" fontId="12" fillId="0" borderId="0" xfId="2" applyFont="1" applyAlignment="1" applyProtection="1">
      <alignment vertical="center" wrapText="1"/>
      <protection hidden="1"/>
    </xf>
    <xf numFmtId="49" fontId="12" fillId="0" borderId="28" xfId="2" applyNumberFormat="1" applyFont="1" applyBorder="1" applyAlignment="1" applyProtection="1">
      <alignment horizontal="center" vertical="center"/>
      <protection hidden="1"/>
    </xf>
    <xf numFmtId="49" fontId="12" fillId="0" borderId="36" xfId="2" quotePrefix="1" applyNumberFormat="1" applyFont="1" applyBorder="1" applyAlignment="1" applyProtection="1">
      <alignment horizontal="center" vertical="center"/>
      <protection hidden="1"/>
    </xf>
    <xf numFmtId="49" fontId="12" fillId="0" borderId="40" xfId="2" quotePrefix="1" applyNumberFormat="1" applyFont="1" applyBorder="1" applyAlignment="1" applyProtection="1">
      <alignment horizontal="center" vertical="center"/>
      <protection hidden="1"/>
    </xf>
    <xf numFmtId="49" fontId="12" fillId="0" borderId="44" xfId="2" quotePrefix="1" applyNumberFormat="1" applyFont="1" applyBorder="1" applyAlignment="1" applyProtection="1">
      <alignment horizontal="center" vertical="center"/>
      <protection hidden="1"/>
    </xf>
    <xf numFmtId="49" fontId="12" fillId="0" borderId="28" xfId="2" quotePrefix="1" applyNumberFormat="1" applyFont="1" applyBorder="1" applyAlignment="1" applyProtection="1">
      <alignment horizontal="center" vertical="center"/>
      <protection hidden="1"/>
    </xf>
    <xf numFmtId="0" fontId="0" fillId="0" borderId="0" xfId="0" applyAlignment="1">
      <alignment horizontal="center" vertical="center" textRotation="255"/>
    </xf>
    <xf numFmtId="0" fontId="0" fillId="20" borderId="0" xfId="0" applyFill="1" applyAlignment="1">
      <alignment horizontal="center" vertical="center" textRotation="255" wrapText="1"/>
    </xf>
    <xf numFmtId="0" fontId="32" fillId="20" borderId="155" xfId="0" applyFont="1" applyFill="1" applyBorder="1" applyProtection="1">
      <alignment vertical="center"/>
      <protection hidden="1"/>
    </xf>
    <xf numFmtId="0" fontId="8" fillId="0" borderId="0" xfId="0" applyFont="1" applyProtection="1">
      <alignment vertical="center"/>
      <protection hidden="1"/>
    </xf>
    <xf numFmtId="0" fontId="89" fillId="0" borderId="0" xfId="0" applyFont="1" applyProtection="1">
      <alignment vertical="center"/>
      <protection hidden="1"/>
    </xf>
    <xf numFmtId="0" fontId="8" fillId="0" borderId="0" xfId="0" applyFont="1" applyAlignment="1" applyProtection="1">
      <alignment horizontal="center" vertical="center"/>
      <protection hidden="1"/>
    </xf>
    <xf numFmtId="0" fontId="8" fillId="0" borderId="0" xfId="2" applyFont="1" applyAlignment="1" applyProtection="1">
      <alignment vertical="center" wrapText="1"/>
      <protection hidden="1"/>
    </xf>
    <xf numFmtId="0" fontId="89" fillId="0" borderId="0" xfId="0" applyFont="1" applyAlignment="1" applyProtection="1">
      <alignment horizontal="center" vertical="center"/>
      <protection hidden="1"/>
    </xf>
    <xf numFmtId="0" fontId="71" fillId="16" borderId="167" xfId="0" applyFont="1" applyFill="1" applyBorder="1" applyAlignment="1" applyProtection="1">
      <alignment horizontal="center" vertical="distributed" textRotation="255" indent="1"/>
      <protection hidden="1"/>
    </xf>
    <xf numFmtId="0" fontId="71" fillId="16" borderId="31" xfId="0" applyFont="1" applyFill="1" applyBorder="1" applyAlignment="1" applyProtection="1">
      <alignment horizontal="center" vertical="distributed" textRotation="255" indent="1"/>
      <protection hidden="1"/>
    </xf>
    <xf numFmtId="0" fontId="71" fillId="16" borderId="224" xfId="0" applyFont="1" applyFill="1" applyBorder="1" applyAlignment="1" applyProtection="1">
      <alignment horizontal="center" vertical="distributed" textRotation="255" indent="1"/>
      <protection hidden="1"/>
    </xf>
    <xf numFmtId="0" fontId="71" fillId="19" borderId="221" xfId="0" applyFont="1" applyFill="1" applyBorder="1" applyAlignment="1" applyProtection="1">
      <alignment horizontal="center" vertical="distributed" textRotation="255" wrapText="1" indent="1"/>
      <protection hidden="1"/>
    </xf>
    <xf numFmtId="0" fontId="71" fillId="19" borderId="222" xfId="0" applyFont="1" applyFill="1" applyBorder="1" applyAlignment="1" applyProtection="1">
      <alignment horizontal="center" vertical="distributed" textRotation="255" wrapText="1" indent="1"/>
      <protection hidden="1"/>
    </xf>
    <xf numFmtId="0" fontId="71" fillId="19" borderId="239" xfId="0" applyFont="1" applyFill="1" applyBorder="1" applyAlignment="1" applyProtection="1">
      <alignment horizontal="center" vertical="distributed" textRotation="255" wrapText="1" indent="1"/>
      <protection hidden="1"/>
    </xf>
    <xf numFmtId="0" fontId="59" fillId="19" borderId="166" xfId="2" applyFont="1" applyFill="1" applyBorder="1" applyAlignment="1" applyProtection="1">
      <alignment horizontal="left" vertical="center" wrapText="1"/>
      <protection hidden="1"/>
    </xf>
    <xf numFmtId="0" fontId="59" fillId="19" borderId="79" xfId="2" applyFont="1" applyFill="1" applyBorder="1" applyAlignment="1" applyProtection="1">
      <alignment horizontal="left" vertical="center" wrapText="1"/>
      <protection hidden="1"/>
    </xf>
    <xf numFmtId="0" fontId="59" fillId="19" borderId="167" xfId="2" applyFont="1" applyFill="1" applyBorder="1" applyAlignment="1" applyProtection="1">
      <alignment horizontal="left" vertical="center" wrapText="1"/>
      <protection hidden="1"/>
    </xf>
    <xf numFmtId="0" fontId="6" fillId="0" borderId="83" xfId="2" applyFont="1" applyBorder="1" applyAlignment="1" applyProtection="1">
      <alignment horizontal="center" vertical="center" shrinkToFit="1"/>
      <protection hidden="1"/>
    </xf>
    <xf numFmtId="0" fontId="6" fillId="0" borderId="117" xfId="2" applyFont="1" applyBorder="1" applyAlignment="1" applyProtection="1">
      <alignment horizontal="center" vertical="center" shrinkToFit="1"/>
      <protection hidden="1"/>
    </xf>
    <xf numFmtId="0" fontId="9" fillId="21" borderId="84" xfId="2" applyFont="1" applyFill="1" applyBorder="1" applyAlignment="1" applyProtection="1">
      <alignment horizontal="center" vertical="center" shrinkToFit="1"/>
      <protection hidden="1"/>
    </xf>
    <xf numFmtId="0" fontId="9" fillId="21" borderId="118" xfId="2" applyFont="1" applyFill="1" applyBorder="1" applyAlignment="1" applyProtection="1">
      <alignment horizontal="center" vertical="center" shrinkToFit="1"/>
      <protection hidden="1"/>
    </xf>
    <xf numFmtId="0" fontId="59" fillId="19" borderId="189" xfId="2" applyFont="1" applyFill="1" applyBorder="1" applyAlignment="1" applyProtection="1">
      <alignment horizontal="left" vertical="center" wrapText="1"/>
      <protection hidden="1"/>
    </xf>
    <xf numFmtId="0" fontId="59" fillId="19" borderId="185" xfId="2" applyFont="1" applyFill="1" applyBorder="1" applyAlignment="1" applyProtection="1">
      <alignment horizontal="left" vertical="center" wrapText="1"/>
      <protection hidden="1"/>
    </xf>
    <xf numFmtId="0" fontId="59" fillId="19" borderId="193" xfId="2" applyFont="1" applyFill="1" applyBorder="1" applyAlignment="1" applyProtection="1">
      <alignment horizontal="left" vertical="center" wrapText="1"/>
      <protection hidden="1"/>
    </xf>
    <xf numFmtId="0" fontId="74" fillId="16" borderId="225" xfId="2" applyFont="1" applyFill="1" applyBorder="1" applyAlignment="1" applyProtection="1">
      <alignment horizontal="center" vertical="center" wrapText="1"/>
      <protection hidden="1"/>
    </xf>
    <xf numFmtId="0" fontId="74" fillId="16" borderId="222" xfId="2" applyFont="1" applyFill="1" applyBorder="1" applyAlignment="1" applyProtection="1">
      <alignment horizontal="center" vertical="center" wrapText="1"/>
      <protection hidden="1"/>
    </xf>
    <xf numFmtId="0" fontId="74" fillId="16" borderId="223" xfId="2" applyFont="1" applyFill="1" applyBorder="1" applyAlignment="1" applyProtection="1">
      <alignment horizontal="center" vertical="center" wrapText="1"/>
      <protection hidden="1"/>
    </xf>
    <xf numFmtId="0" fontId="59" fillId="16" borderId="187" xfId="2" applyFont="1" applyFill="1" applyBorder="1" applyAlignment="1" applyProtection="1">
      <alignment horizontal="left" vertical="center" wrapText="1"/>
      <protection hidden="1"/>
    </xf>
    <xf numFmtId="0" fontId="59" fillId="16" borderId="196" xfId="2" applyFont="1" applyFill="1" applyBorder="1" applyAlignment="1" applyProtection="1">
      <alignment horizontal="left" vertical="center" wrapText="1"/>
      <protection hidden="1"/>
    </xf>
    <xf numFmtId="0" fontId="35" fillId="16" borderId="229" xfId="2" applyFont="1" applyFill="1" applyBorder="1" applyAlignment="1" applyProtection="1">
      <alignment horizontal="center" vertical="center" wrapText="1"/>
      <protection hidden="1"/>
    </xf>
    <xf numFmtId="0" fontId="35" fillId="16" borderId="50" xfId="2" applyFont="1" applyFill="1" applyBorder="1" applyAlignment="1" applyProtection="1">
      <alignment horizontal="center" vertical="center" wrapText="1"/>
      <protection hidden="1"/>
    </xf>
    <xf numFmtId="0" fontId="35" fillId="16" borderId="230" xfId="2" applyFont="1" applyFill="1" applyBorder="1" applyAlignment="1" applyProtection="1">
      <alignment horizontal="center" vertical="center" wrapText="1"/>
      <protection hidden="1"/>
    </xf>
    <xf numFmtId="0" fontId="35" fillId="16" borderId="211" xfId="2" applyFont="1" applyFill="1" applyBorder="1" applyAlignment="1" applyProtection="1">
      <alignment horizontal="center" vertical="center" wrapText="1"/>
      <protection hidden="1"/>
    </xf>
    <xf numFmtId="0" fontId="35" fillId="16" borderId="0" xfId="2" applyFont="1" applyFill="1" applyAlignment="1" applyProtection="1">
      <alignment horizontal="center" vertical="center" wrapText="1"/>
      <protection hidden="1"/>
    </xf>
    <xf numFmtId="0" fontId="35" fillId="16" borderId="191" xfId="2" applyFont="1" applyFill="1" applyBorder="1" applyAlignment="1" applyProtection="1">
      <alignment horizontal="center" vertical="center" wrapText="1"/>
      <protection hidden="1"/>
    </xf>
    <xf numFmtId="0" fontId="35" fillId="16" borderId="212" xfId="2" applyFont="1" applyFill="1" applyBorder="1" applyAlignment="1" applyProtection="1">
      <alignment horizontal="center" vertical="center" wrapText="1"/>
      <protection hidden="1"/>
    </xf>
    <xf numFmtId="0" fontId="35" fillId="16" borderId="186" xfId="2" applyFont="1" applyFill="1" applyBorder="1" applyAlignment="1" applyProtection="1">
      <alignment horizontal="center" vertical="center" wrapText="1"/>
      <protection hidden="1"/>
    </xf>
    <xf numFmtId="0" fontId="35" fillId="16" borderId="192" xfId="2" applyFont="1" applyFill="1" applyBorder="1" applyAlignment="1" applyProtection="1">
      <alignment horizontal="center" vertical="center" wrapText="1"/>
      <protection hidden="1"/>
    </xf>
    <xf numFmtId="0" fontId="59" fillId="16" borderId="226" xfId="2" applyFont="1" applyFill="1" applyBorder="1" applyAlignment="1" applyProtection="1">
      <alignment horizontal="center" vertical="center" wrapText="1"/>
      <protection hidden="1"/>
    </xf>
    <xf numFmtId="0" fontId="59" fillId="16" borderId="227" xfId="2" applyFont="1" applyFill="1" applyBorder="1" applyAlignment="1" applyProtection="1">
      <alignment horizontal="center" vertical="center" wrapText="1"/>
      <protection hidden="1"/>
    </xf>
    <xf numFmtId="0" fontId="59" fillId="16" borderId="228" xfId="2" applyFont="1" applyFill="1" applyBorder="1" applyAlignment="1" applyProtection="1">
      <alignment horizontal="center" vertical="center" wrapText="1"/>
      <protection hidden="1"/>
    </xf>
    <xf numFmtId="0" fontId="59" fillId="16" borderId="213" xfId="2" applyFont="1" applyFill="1" applyBorder="1" applyAlignment="1" applyProtection="1">
      <alignment horizontal="left" vertical="center" wrapText="1"/>
      <protection hidden="1"/>
    </xf>
    <xf numFmtId="0" fontId="59" fillId="16" borderId="214" xfId="2" applyFont="1" applyFill="1" applyBorder="1" applyAlignment="1" applyProtection="1">
      <alignment horizontal="left" vertical="center" wrapText="1"/>
      <protection hidden="1"/>
    </xf>
    <xf numFmtId="0" fontId="59" fillId="16" borderId="215" xfId="2" applyFont="1" applyFill="1" applyBorder="1" applyAlignment="1" applyProtection="1">
      <alignment horizontal="left" vertical="center" wrapText="1"/>
      <protection hidden="1"/>
    </xf>
    <xf numFmtId="0" fontId="59" fillId="16" borderId="207" xfId="2" applyFont="1" applyFill="1" applyBorder="1" applyAlignment="1" applyProtection="1">
      <alignment horizontal="left" vertical="center" wrapText="1"/>
      <protection hidden="1"/>
    </xf>
    <xf numFmtId="0" fontId="59" fillId="16" borderId="186" xfId="2" applyFont="1" applyFill="1" applyBorder="1" applyAlignment="1" applyProtection="1">
      <alignment horizontal="left" vertical="center" wrapText="1"/>
      <protection hidden="1"/>
    </xf>
    <xf numFmtId="0" fontId="59" fillId="16" borderId="216" xfId="2" applyFont="1" applyFill="1" applyBorder="1" applyAlignment="1" applyProtection="1">
      <alignment horizontal="left" vertical="center" wrapText="1"/>
      <protection hidden="1"/>
    </xf>
    <xf numFmtId="0" fontId="88" fillId="19" borderId="208" xfId="3" applyFont="1" applyFill="1" applyBorder="1" applyAlignment="1" applyProtection="1">
      <alignment horizontal="left" vertical="center" wrapText="1"/>
      <protection hidden="1"/>
    </xf>
    <xf numFmtId="0" fontId="88" fillId="19" borderId="79" xfId="3" applyFont="1" applyFill="1" applyBorder="1" applyAlignment="1" applyProtection="1">
      <alignment horizontal="left" vertical="center"/>
      <protection hidden="1"/>
    </xf>
    <xf numFmtId="0" fontId="88" fillId="19" borderId="209" xfId="3" applyFont="1" applyFill="1" applyBorder="1" applyAlignment="1" applyProtection="1">
      <alignment horizontal="left" vertical="center"/>
      <protection hidden="1"/>
    </xf>
    <xf numFmtId="0" fontId="88" fillId="19" borderId="217" xfId="3" applyFont="1" applyFill="1" applyBorder="1" applyAlignment="1" applyProtection="1">
      <alignment horizontal="left" vertical="center"/>
      <protection hidden="1"/>
    </xf>
    <xf numFmtId="0" fontId="88" fillId="19" borderId="5" xfId="3" applyFont="1" applyFill="1" applyBorder="1" applyAlignment="1" applyProtection="1">
      <alignment horizontal="left" vertical="center"/>
      <protection hidden="1"/>
    </xf>
    <xf numFmtId="0" fontId="88" fillId="19" borderId="218" xfId="3" applyFont="1" applyFill="1" applyBorder="1" applyAlignment="1" applyProtection="1">
      <alignment horizontal="left" vertical="center"/>
      <protection hidden="1"/>
    </xf>
    <xf numFmtId="0" fontId="72" fillId="19" borderId="231" xfId="0" applyFont="1" applyFill="1" applyBorder="1" applyAlignment="1" applyProtection="1">
      <alignment horizontal="left" vertical="center" wrapText="1"/>
      <protection hidden="1"/>
    </xf>
    <xf numFmtId="0" fontId="72" fillId="19" borderId="50" xfId="0" applyFont="1" applyFill="1" applyBorder="1" applyAlignment="1" applyProtection="1">
      <alignment horizontal="left" vertical="center" wrapText="1"/>
      <protection hidden="1"/>
    </xf>
    <xf numFmtId="0" fontId="72" fillId="19" borderId="230" xfId="0" applyFont="1" applyFill="1" applyBorder="1" applyAlignment="1" applyProtection="1">
      <alignment horizontal="left" vertical="center" wrapText="1"/>
      <protection hidden="1"/>
    </xf>
    <xf numFmtId="0" fontId="72" fillId="19" borderId="237" xfId="0" applyFont="1" applyFill="1" applyBorder="1" applyAlignment="1" applyProtection="1">
      <alignment horizontal="left" vertical="center" wrapText="1"/>
      <protection hidden="1"/>
    </xf>
    <xf numFmtId="0" fontId="72" fillId="19" borderId="236" xfId="0" applyFont="1" applyFill="1" applyBorder="1" applyAlignment="1" applyProtection="1">
      <alignment horizontal="left" vertical="center" wrapText="1"/>
      <protection hidden="1"/>
    </xf>
    <xf numFmtId="0" fontId="72" fillId="19" borderId="238" xfId="0" applyFont="1" applyFill="1" applyBorder="1" applyAlignment="1" applyProtection="1">
      <alignment horizontal="left" vertical="center" wrapText="1"/>
      <protection hidden="1"/>
    </xf>
    <xf numFmtId="49" fontId="9" fillId="21" borderId="84" xfId="2" applyNumberFormat="1" applyFont="1" applyFill="1" applyBorder="1" applyAlignment="1" applyProtection="1">
      <alignment horizontal="center" vertical="center" wrapText="1"/>
      <protection hidden="1"/>
    </xf>
    <xf numFmtId="49" fontId="9" fillId="21" borderId="118" xfId="2" applyNumberFormat="1" applyFont="1" applyFill="1" applyBorder="1" applyAlignment="1" applyProtection="1">
      <alignment horizontal="center" vertical="center"/>
      <protection hidden="1"/>
    </xf>
    <xf numFmtId="0" fontId="74" fillId="16" borderId="195" xfId="2" applyFont="1" applyFill="1" applyBorder="1" applyAlignment="1" applyProtection="1">
      <alignment horizontal="left" vertical="center" wrapText="1"/>
      <protection hidden="1"/>
    </xf>
    <xf numFmtId="0" fontId="74" fillId="16" borderId="188" xfId="2" applyFont="1" applyFill="1" applyBorder="1" applyAlignment="1" applyProtection="1">
      <alignment horizontal="left" vertical="center" wrapText="1"/>
      <protection hidden="1"/>
    </xf>
    <xf numFmtId="0" fontId="76" fillId="19" borderId="208" xfId="3" applyFont="1" applyFill="1" applyBorder="1" applyAlignment="1" applyProtection="1">
      <alignment horizontal="left" vertical="center"/>
      <protection hidden="1"/>
    </xf>
    <xf numFmtId="0" fontId="76" fillId="19" borderId="79" xfId="3" applyFont="1" applyFill="1" applyBorder="1" applyAlignment="1" applyProtection="1">
      <alignment horizontal="left" vertical="center"/>
      <protection hidden="1"/>
    </xf>
    <xf numFmtId="0" fontId="76" fillId="19" borderId="209" xfId="3" applyFont="1" applyFill="1" applyBorder="1" applyAlignment="1" applyProtection="1">
      <alignment horizontal="left" vertical="center"/>
      <protection hidden="1"/>
    </xf>
    <xf numFmtId="0" fontId="76" fillId="19" borderId="217" xfId="3" applyFont="1" applyFill="1" applyBorder="1" applyAlignment="1" applyProtection="1">
      <alignment horizontal="left" vertical="center"/>
      <protection hidden="1"/>
    </xf>
    <xf numFmtId="0" fontId="76" fillId="19" borderId="5" xfId="3" applyFont="1" applyFill="1" applyBorder="1" applyAlignment="1" applyProtection="1">
      <alignment horizontal="left" vertical="center"/>
      <protection hidden="1"/>
    </xf>
    <xf numFmtId="0" fontId="76" fillId="19" borderId="218" xfId="3" applyFont="1" applyFill="1" applyBorder="1" applyAlignment="1" applyProtection="1">
      <alignment horizontal="left" vertical="center"/>
      <protection hidden="1"/>
    </xf>
    <xf numFmtId="0" fontId="49" fillId="19" borderId="162" xfId="0" applyFont="1" applyFill="1" applyBorder="1" applyAlignment="1">
      <alignment horizontal="left" vertical="center" wrapText="1"/>
    </xf>
    <xf numFmtId="0" fontId="49" fillId="19" borderId="0" xfId="0" applyFont="1" applyFill="1" applyAlignment="1">
      <alignment horizontal="left" vertical="center" wrapText="1"/>
    </xf>
    <xf numFmtId="0" fontId="49" fillId="19" borderId="191" xfId="0" applyFont="1" applyFill="1" applyBorder="1" applyAlignment="1">
      <alignment horizontal="left" vertical="center" wrapText="1"/>
    </xf>
    <xf numFmtId="0" fontId="62" fillId="0" borderId="157" xfId="2" applyFont="1" applyBorder="1" applyAlignment="1" applyProtection="1">
      <alignment horizontal="center" vertical="top"/>
      <protection hidden="1"/>
    </xf>
    <xf numFmtId="0" fontId="62" fillId="0" borderId="147" xfId="2" applyFont="1" applyBorder="1" applyAlignment="1" applyProtection="1">
      <alignment horizontal="center" vertical="top"/>
      <protection hidden="1"/>
    </xf>
    <xf numFmtId="49" fontId="9" fillId="21" borderId="10" xfId="2" applyNumberFormat="1" applyFont="1" applyFill="1" applyBorder="1" applyAlignment="1" applyProtection="1">
      <alignment horizontal="center" vertical="center"/>
      <protection hidden="1"/>
    </xf>
    <xf numFmtId="49" fontId="9" fillId="21" borderId="119" xfId="2" applyNumberFormat="1" applyFont="1" applyFill="1" applyBorder="1" applyAlignment="1" applyProtection="1">
      <alignment horizontal="center" vertical="center"/>
      <protection hidden="1"/>
    </xf>
    <xf numFmtId="49" fontId="9" fillId="21" borderId="85" xfId="2" applyNumberFormat="1" applyFont="1" applyFill="1" applyBorder="1" applyAlignment="1" applyProtection="1">
      <alignment horizontal="center" vertical="center"/>
      <protection hidden="1"/>
    </xf>
    <xf numFmtId="49" fontId="10" fillId="21" borderId="85" xfId="0" applyNumberFormat="1" applyFont="1" applyFill="1" applyBorder="1" applyAlignment="1" applyProtection="1">
      <alignment horizontal="center" vertical="center"/>
      <protection hidden="1"/>
    </xf>
    <xf numFmtId="3" fontId="43" fillId="20" borderId="144" xfId="0" applyNumberFormat="1" applyFont="1" applyFill="1" applyBorder="1" applyAlignment="1" applyProtection="1">
      <alignment vertical="center" shrinkToFit="1"/>
      <protection hidden="1"/>
    </xf>
    <xf numFmtId="3" fontId="43" fillId="20" borderId="145" xfId="0" applyNumberFormat="1" applyFont="1" applyFill="1" applyBorder="1" applyAlignment="1" applyProtection="1">
      <alignment vertical="center" shrinkToFit="1"/>
      <protection hidden="1"/>
    </xf>
    <xf numFmtId="49" fontId="11" fillId="21" borderId="47" xfId="2" applyNumberFormat="1" applyFont="1" applyFill="1" applyBorder="1" applyAlignment="1" applyProtection="1">
      <alignment horizontal="center" vertical="center" wrapText="1"/>
      <protection hidden="1"/>
    </xf>
    <xf numFmtId="49" fontId="11" fillId="21" borderId="57" xfId="2" applyNumberFormat="1" applyFont="1" applyFill="1" applyBorder="1" applyAlignment="1" applyProtection="1">
      <alignment horizontal="center" vertical="center"/>
      <protection hidden="1"/>
    </xf>
    <xf numFmtId="49" fontId="11" fillId="21" borderId="86" xfId="2" applyNumberFormat="1" applyFont="1" applyFill="1" applyBorder="1" applyAlignment="1" applyProtection="1">
      <alignment horizontal="center" vertical="center" wrapText="1"/>
      <protection hidden="1"/>
    </xf>
    <xf numFmtId="49" fontId="11" fillId="21" borderId="120" xfId="2" applyNumberFormat="1" applyFont="1" applyFill="1" applyBorder="1" applyAlignment="1" applyProtection="1">
      <alignment horizontal="center" vertical="center"/>
      <protection hidden="1"/>
    </xf>
    <xf numFmtId="3" fontId="43" fillId="20" borderId="156" xfId="0" applyNumberFormat="1" applyFont="1" applyFill="1" applyBorder="1" applyAlignment="1" applyProtection="1">
      <alignment vertical="center" shrinkToFit="1"/>
      <protection hidden="1"/>
    </xf>
    <xf numFmtId="3" fontId="43" fillId="20" borderId="170" xfId="0" applyNumberFormat="1" applyFont="1" applyFill="1" applyBorder="1" applyAlignment="1" applyProtection="1">
      <alignment vertical="center" shrinkToFit="1"/>
      <protection hidden="1"/>
    </xf>
    <xf numFmtId="0" fontId="73" fillId="20" borderId="51" xfId="0" applyFont="1" applyFill="1" applyBorder="1" applyAlignment="1" applyProtection="1">
      <alignment vertical="center" wrapText="1"/>
      <protection hidden="1"/>
    </xf>
    <xf numFmtId="0" fontId="73" fillId="20" borderId="50" xfId="0" applyFont="1" applyFill="1" applyBorder="1" applyAlignment="1" applyProtection="1">
      <alignment vertical="center" wrapText="1"/>
      <protection hidden="1"/>
    </xf>
    <xf numFmtId="0" fontId="73" fillId="20" borderId="52" xfId="0" applyFont="1" applyFill="1" applyBorder="1" applyAlignment="1" applyProtection="1">
      <alignment vertical="center" wrapText="1"/>
      <protection hidden="1"/>
    </xf>
    <xf numFmtId="0" fontId="73" fillId="20" borderId="11" xfId="0" applyFont="1" applyFill="1" applyBorder="1" applyAlignment="1" applyProtection="1">
      <alignment vertical="center" wrapText="1"/>
      <protection hidden="1"/>
    </xf>
    <xf numFmtId="0" fontId="73" fillId="20" borderId="5" xfId="0" applyFont="1" applyFill="1" applyBorder="1" applyAlignment="1" applyProtection="1">
      <alignment vertical="center" wrapText="1"/>
      <protection hidden="1"/>
    </xf>
    <xf numFmtId="0" fontId="73" fillId="20" borderId="13" xfId="0" applyFont="1" applyFill="1" applyBorder="1" applyAlignment="1" applyProtection="1">
      <alignment vertical="center" wrapText="1"/>
      <protection hidden="1"/>
    </xf>
    <xf numFmtId="0" fontId="33" fillId="19" borderId="210" xfId="0" applyFont="1" applyFill="1" applyBorder="1" applyProtection="1">
      <alignment vertical="center"/>
      <protection hidden="1"/>
    </xf>
    <xf numFmtId="0" fontId="33" fillId="19" borderId="79" xfId="0" applyFont="1" applyFill="1" applyBorder="1" applyProtection="1">
      <alignment vertical="center"/>
      <protection hidden="1"/>
    </xf>
    <xf numFmtId="0" fontId="33" fillId="19" borderId="194" xfId="0" applyFont="1" applyFill="1" applyBorder="1" applyProtection="1">
      <alignment vertical="center"/>
      <protection hidden="1"/>
    </xf>
    <xf numFmtId="0" fontId="33" fillId="19" borderId="219" xfId="0" applyFont="1" applyFill="1" applyBorder="1" applyProtection="1">
      <alignment vertical="center"/>
      <protection hidden="1"/>
    </xf>
    <xf numFmtId="0" fontId="33" fillId="19" borderId="5" xfId="0" applyFont="1" applyFill="1" applyBorder="1" applyProtection="1">
      <alignment vertical="center"/>
      <protection hidden="1"/>
    </xf>
    <xf numFmtId="0" fontId="33" fillId="19" borderId="220" xfId="0" applyFont="1" applyFill="1" applyBorder="1" applyProtection="1">
      <alignment vertical="center"/>
      <protection hidden="1"/>
    </xf>
    <xf numFmtId="49" fontId="10" fillId="21" borderId="10" xfId="0" applyNumberFormat="1" applyFont="1" applyFill="1" applyBorder="1" applyAlignment="1" applyProtection="1">
      <alignment horizontal="center" vertical="center"/>
      <protection hidden="1"/>
    </xf>
    <xf numFmtId="49" fontId="10" fillId="21" borderId="119" xfId="0" applyNumberFormat="1" applyFont="1" applyFill="1" applyBorder="1" applyAlignment="1" applyProtection="1">
      <alignment horizontal="center" vertical="center"/>
      <protection hidden="1"/>
    </xf>
    <xf numFmtId="3" fontId="43" fillId="20" borderId="160" xfId="0" applyNumberFormat="1" applyFont="1" applyFill="1" applyBorder="1" applyAlignment="1" applyProtection="1">
      <alignment vertical="center" shrinkToFit="1"/>
      <protection hidden="1"/>
    </xf>
    <xf numFmtId="3" fontId="43" fillId="20" borderId="161" xfId="0" applyNumberFormat="1" applyFont="1" applyFill="1" applyBorder="1" applyAlignment="1" applyProtection="1">
      <alignment vertical="center" shrinkToFit="1"/>
      <protection hidden="1"/>
    </xf>
    <xf numFmtId="0" fontId="12" fillId="0" borderId="12" xfId="2" applyFont="1" applyBorder="1" applyAlignment="1" applyProtection="1">
      <alignment horizontal="center" vertical="center"/>
      <protection hidden="1"/>
    </xf>
    <xf numFmtId="0" fontId="12" fillId="0" borderId="18" xfId="2" applyFont="1" applyBorder="1" applyAlignment="1" applyProtection="1">
      <alignment horizontal="center" vertical="center"/>
      <protection hidden="1"/>
    </xf>
    <xf numFmtId="0" fontId="25" fillId="25" borderId="7" xfId="0" applyFont="1" applyFill="1" applyBorder="1" applyAlignment="1" applyProtection="1">
      <alignment horizontal="center" vertical="center" wrapText="1"/>
      <protection hidden="1"/>
    </xf>
    <xf numFmtId="0" fontId="25" fillId="25" borderId="14" xfId="0" applyFont="1" applyFill="1" applyBorder="1" applyAlignment="1" applyProtection="1">
      <alignment horizontal="center" vertical="center"/>
      <protection hidden="1"/>
    </xf>
    <xf numFmtId="0" fontId="6" fillId="7" borderId="7" xfId="2" applyFont="1" applyFill="1" applyBorder="1" applyAlignment="1" applyProtection="1">
      <alignment horizontal="center" vertical="center"/>
      <protection hidden="1"/>
    </xf>
    <xf numFmtId="0" fontId="6" fillId="7" borderId="14" xfId="2" applyFont="1" applyFill="1" applyBorder="1" applyAlignment="1" applyProtection="1">
      <alignment horizontal="center" vertical="center"/>
      <protection hidden="1"/>
    </xf>
    <xf numFmtId="0" fontId="8" fillId="7" borderId="11" xfId="2" applyFont="1" applyFill="1" applyBorder="1" applyAlignment="1" applyProtection="1">
      <alignment horizontal="center" vertical="center"/>
      <protection hidden="1"/>
    </xf>
    <xf numFmtId="0" fontId="8" fillId="7" borderId="13" xfId="2" applyFont="1" applyFill="1" applyBorder="1" applyAlignment="1" applyProtection="1">
      <alignment horizontal="center" vertical="center"/>
      <protection hidden="1"/>
    </xf>
    <xf numFmtId="0" fontId="8" fillId="0" borderId="11" xfId="2" applyFont="1" applyBorder="1" applyAlignment="1" applyProtection="1">
      <alignment horizontal="center" vertical="center" wrapText="1"/>
      <protection hidden="1"/>
    </xf>
    <xf numFmtId="0" fontId="8" fillId="0" borderId="17" xfId="2" applyFont="1" applyBorder="1" applyAlignment="1" applyProtection="1">
      <alignment horizontal="center" vertical="center"/>
      <protection hidden="1"/>
    </xf>
    <xf numFmtId="0" fontId="24" fillId="25" borderId="12" xfId="2" applyFont="1" applyFill="1" applyBorder="1" applyAlignment="1" applyProtection="1">
      <alignment horizontal="center" vertical="center" wrapText="1"/>
      <protection hidden="1"/>
    </xf>
    <xf numFmtId="0" fontId="24" fillId="25" borderId="18" xfId="2" applyFont="1" applyFill="1" applyBorder="1" applyAlignment="1" applyProtection="1">
      <alignment horizontal="center" vertical="center"/>
      <protection hidden="1"/>
    </xf>
    <xf numFmtId="0" fontId="24" fillId="9" borderId="48" xfId="2" applyFont="1" applyFill="1" applyBorder="1" applyAlignment="1" applyProtection="1">
      <alignment horizontal="center" vertical="center"/>
      <protection hidden="1"/>
    </xf>
    <xf numFmtId="0" fontId="24" fillId="9" borderId="203" xfId="2" applyFont="1" applyFill="1" applyBorder="1" applyAlignment="1" applyProtection="1">
      <alignment horizontal="center" vertical="center"/>
      <protection hidden="1"/>
    </xf>
    <xf numFmtId="0" fontId="41" fillId="3" borderId="83" xfId="2" applyFont="1" applyFill="1" applyBorder="1" applyAlignment="1" applyProtection="1">
      <alignment horizontal="center" vertical="center" wrapText="1"/>
      <protection hidden="1"/>
    </xf>
    <xf numFmtId="0" fontId="41" fillId="3" borderId="14" xfId="2" applyFont="1" applyFill="1" applyBorder="1" applyAlignment="1" applyProtection="1">
      <alignment horizontal="center" vertical="center"/>
      <protection hidden="1"/>
    </xf>
    <xf numFmtId="0" fontId="8" fillId="3" borderId="1" xfId="2" applyFont="1" applyFill="1" applyBorder="1" applyAlignment="1" applyProtection="1">
      <alignment horizontal="center" vertical="center" wrapText="1"/>
      <protection hidden="1"/>
    </xf>
    <xf numFmtId="0" fontId="8" fillId="3" borderId="15" xfId="2" applyFont="1" applyFill="1" applyBorder="1" applyAlignment="1" applyProtection="1">
      <alignment horizontal="center" vertical="center"/>
      <protection hidden="1"/>
    </xf>
    <xf numFmtId="0" fontId="6" fillId="3" borderId="12" xfId="2" applyFont="1" applyFill="1" applyBorder="1" applyAlignment="1" applyProtection="1">
      <alignment horizontal="center" vertical="center"/>
      <protection hidden="1"/>
    </xf>
    <xf numFmtId="0" fontId="6" fillId="3" borderId="18" xfId="2" applyFont="1" applyFill="1" applyBorder="1" applyAlignment="1" applyProtection="1">
      <alignment horizontal="center" vertical="center"/>
      <protection hidden="1"/>
    </xf>
    <xf numFmtId="0" fontId="15" fillId="18" borderId="79" xfId="2" applyFont="1" applyFill="1" applyBorder="1" applyAlignment="1" applyProtection="1">
      <alignment horizontal="center" vertical="center" wrapText="1"/>
      <protection hidden="1"/>
    </xf>
    <xf numFmtId="0" fontId="15" fillId="18" borderId="80" xfId="2" applyFont="1" applyFill="1" applyBorder="1" applyAlignment="1" applyProtection="1">
      <alignment horizontal="center" vertical="center" wrapText="1"/>
      <protection hidden="1"/>
    </xf>
    <xf numFmtId="0" fontId="24" fillId="22" borderId="10" xfId="2" applyFont="1" applyFill="1" applyBorder="1" applyAlignment="1" applyProtection="1">
      <alignment horizontal="center" vertical="center"/>
      <protection hidden="1"/>
    </xf>
    <xf numFmtId="0" fontId="24" fillId="22" borderId="119" xfId="2" applyFont="1" applyFill="1" applyBorder="1" applyAlignment="1" applyProtection="1">
      <alignment horizontal="center" vertical="center"/>
      <protection hidden="1"/>
    </xf>
    <xf numFmtId="0" fontId="24" fillId="25" borderId="204" xfId="2" applyFont="1" applyFill="1" applyBorder="1" applyAlignment="1" applyProtection="1">
      <alignment horizontal="center" vertical="center"/>
      <protection hidden="1"/>
    </xf>
    <xf numFmtId="0" fontId="24" fillId="25" borderId="16" xfId="2" applyFont="1" applyFill="1" applyBorder="1" applyAlignment="1" applyProtection="1">
      <alignment horizontal="center" vertical="center"/>
      <protection hidden="1"/>
    </xf>
    <xf numFmtId="0" fontId="41" fillId="3" borderId="121" xfId="2" applyFont="1" applyFill="1" applyBorder="1" applyAlignment="1" applyProtection="1">
      <alignment horizontal="center" vertical="center"/>
      <protection hidden="1"/>
    </xf>
    <xf numFmtId="0" fontId="41" fillId="3" borderId="89" xfId="2" applyFont="1" applyFill="1" applyBorder="1" applyAlignment="1" applyProtection="1">
      <alignment horizontal="center" vertical="center"/>
      <protection hidden="1"/>
    </xf>
    <xf numFmtId="0" fontId="43" fillId="0" borderId="79" xfId="2" applyFont="1" applyBorder="1" applyAlignment="1" applyProtection="1">
      <alignment horizontal="center" vertical="center" shrinkToFit="1"/>
      <protection hidden="1"/>
    </xf>
    <xf numFmtId="0" fontId="43" fillId="0" borderId="167" xfId="2" applyFont="1" applyBorder="1" applyAlignment="1" applyProtection="1">
      <alignment horizontal="center" vertical="center" shrinkToFit="1"/>
      <protection hidden="1"/>
    </xf>
    <xf numFmtId="0" fontId="75" fillId="20" borderId="205" xfId="2" applyFont="1" applyFill="1" applyBorder="1" applyAlignment="1" applyProtection="1">
      <alignment horizontal="left" vertical="center" wrapText="1"/>
      <protection hidden="1"/>
    </xf>
    <xf numFmtId="0" fontId="75" fillId="20" borderId="206" xfId="2" applyFont="1" applyFill="1" applyBorder="1" applyAlignment="1" applyProtection="1">
      <alignment horizontal="left" vertical="center" wrapText="1"/>
      <protection hidden="1"/>
    </xf>
    <xf numFmtId="0" fontId="24" fillId="11" borderId="46" xfId="2" applyFont="1" applyFill="1" applyBorder="1" applyAlignment="1" applyProtection="1">
      <alignment horizontal="center" vertical="center" wrapText="1"/>
      <protection hidden="1"/>
    </xf>
    <xf numFmtId="0" fontId="24" fillId="11" borderId="181" xfId="2" applyFont="1" applyFill="1" applyBorder="1" applyAlignment="1" applyProtection="1">
      <alignment horizontal="center" vertical="center"/>
      <protection hidden="1"/>
    </xf>
    <xf numFmtId="0" fontId="24" fillId="11" borderId="86" xfId="2" applyFont="1" applyFill="1" applyBorder="1" applyAlignment="1" applyProtection="1">
      <alignment horizontal="center" vertical="center"/>
      <protection hidden="1"/>
    </xf>
    <xf numFmtId="0" fontId="24" fillId="11" borderId="18" xfId="2" applyFont="1" applyFill="1" applyBorder="1" applyAlignment="1" applyProtection="1">
      <alignment horizontal="center" vertical="center"/>
      <protection hidden="1"/>
    </xf>
    <xf numFmtId="0" fontId="24" fillId="22" borderId="5" xfId="2" applyFont="1" applyFill="1" applyBorder="1" applyAlignment="1" applyProtection="1">
      <alignment horizontal="center" vertical="center" wrapText="1"/>
      <protection hidden="1"/>
    </xf>
    <xf numFmtId="0" fontId="24" fillId="22" borderId="181" xfId="2" applyFont="1" applyFill="1" applyBorder="1" applyAlignment="1" applyProtection="1">
      <alignment horizontal="center" vertical="center"/>
      <protection hidden="1"/>
    </xf>
    <xf numFmtId="0" fontId="24" fillId="12" borderId="12" xfId="2" applyFont="1" applyFill="1" applyBorder="1" applyAlignment="1" applyProtection="1">
      <alignment horizontal="center" vertical="center"/>
      <protection hidden="1"/>
    </xf>
    <xf numFmtId="0" fontId="24" fillId="12" borderId="18" xfId="2" applyFont="1" applyFill="1" applyBorder="1" applyAlignment="1" applyProtection="1">
      <alignment horizontal="center" vertical="center"/>
      <protection hidden="1"/>
    </xf>
    <xf numFmtId="0" fontId="24" fillId="24" borderId="10" xfId="2" applyFont="1" applyFill="1" applyBorder="1" applyAlignment="1" applyProtection="1">
      <alignment horizontal="center" vertical="center"/>
      <protection hidden="1"/>
    </xf>
    <xf numFmtId="0" fontId="24" fillId="24" borderId="119" xfId="2" applyFont="1" applyFill="1" applyBorder="1" applyAlignment="1" applyProtection="1">
      <alignment horizontal="center" vertical="center"/>
      <protection hidden="1"/>
    </xf>
    <xf numFmtId="0" fontId="24" fillId="24" borderId="121" xfId="2" applyFont="1" applyFill="1" applyBorder="1" applyAlignment="1" applyProtection="1">
      <alignment horizontal="center" vertical="center"/>
      <protection hidden="1"/>
    </xf>
    <xf numFmtId="0" fontId="24" fillId="24" borderId="124" xfId="2" applyFont="1" applyFill="1" applyBorder="1" applyAlignment="1" applyProtection="1">
      <alignment horizontal="center" vertical="center"/>
      <protection hidden="1"/>
    </xf>
    <xf numFmtId="0" fontId="24" fillId="22" borderId="121" xfId="2" applyFont="1" applyFill="1" applyBorder="1" applyAlignment="1" applyProtection="1">
      <alignment horizontal="center" vertical="center"/>
      <protection hidden="1"/>
    </xf>
    <xf numFmtId="0" fontId="24" fillId="22" borderId="124" xfId="2" applyFont="1" applyFill="1" applyBorder="1" applyAlignment="1" applyProtection="1">
      <alignment horizontal="center" vertical="center"/>
      <protection hidden="1"/>
    </xf>
    <xf numFmtId="0" fontId="15" fillId="18" borderId="233" xfId="2" applyFont="1" applyFill="1" applyBorder="1" applyAlignment="1" applyProtection="1">
      <alignment horizontal="center" vertical="center" wrapText="1"/>
      <protection hidden="1"/>
    </xf>
    <xf numFmtId="0" fontId="15" fillId="18" borderId="234" xfId="2" applyFont="1" applyFill="1" applyBorder="1" applyAlignment="1" applyProtection="1">
      <alignment horizontal="center" vertical="center" wrapText="1"/>
      <protection hidden="1"/>
    </xf>
    <xf numFmtId="0" fontId="15" fillId="18" borderId="235" xfId="2" applyFont="1" applyFill="1" applyBorder="1" applyAlignment="1" applyProtection="1">
      <alignment horizontal="center" vertical="center" wrapText="1"/>
      <protection hidden="1"/>
    </xf>
    <xf numFmtId="0" fontId="88" fillId="18" borderId="233" xfId="3" applyFont="1" applyFill="1" applyBorder="1" applyAlignment="1" applyProtection="1">
      <alignment horizontal="center" vertical="center" wrapText="1"/>
      <protection hidden="1"/>
    </xf>
    <xf numFmtId="0" fontId="88" fillId="18" borderId="234" xfId="3" applyFont="1" applyFill="1" applyBorder="1" applyAlignment="1" applyProtection="1">
      <alignment horizontal="center" vertical="center" wrapText="1"/>
      <protection hidden="1"/>
    </xf>
    <xf numFmtId="0" fontId="88" fillId="18" borderId="235" xfId="3" applyFont="1" applyFill="1" applyBorder="1" applyAlignment="1" applyProtection="1">
      <alignment horizontal="center" vertical="center" wrapText="1"/>
      <protection hidden="1"/>
    </xf>
    <xf numFmtId="0" fontId="9" fillId="21" borderId="84" xfId="2" applyFont="1" applyFill="1" applyBorder="1" applyAlignment="1" applyProtection="1">
      <alignment horizontal="center" vertical="center" wrapText="1" shrinkToFit="1"/>
      <protection hidden="1"/>
    </xf>
    <xf numFmtId="0" fontId="25" fillId="22" borderId="75" xfId="0" applyFont="1" applyFill="1" applyBorder="1" applyAlignment="1" applyProtection="1">
      <alignment horizontal="center" vertical="center" wrapText="1"/>
      <protection hidden="1"/>
    </xf>
    <xf numFmtId="0" fontId="25" fillId="22" borderId="77" xfId="0" applyFont="1" applyFill="1" applyBorder="1" applyAlignment="1" applyProtection="1">
      <alignment horizontal="center" vertical="center" wrapText="1"/>
      <protection hidden="1"/>
    </xf>
    <xf numFmtId="0" fontId="24" fillId="24" borderId="75" xfId="2" applyFont="1" applyFill="1" applyBorder="1" applyAlignment="1" applyProtection="1">
      <alignment horizontal="center" vertical="center" wrapText="1"/>
      <protection hidden="1"/>
    </xf>
    <xf numFmtId="0" fontId="24" fillId="24" borderId="77" xfId="2" applyFont="1" applyFill="1" applyBorder="1" applyAlignment="1" applyProtection="1">
      <alignment horizontal="center" vertical="center"/>
      <protection hidden="1"/>
    </xf>
    <xf numFmtId="0" fontId="21" fillId="29" borderId="62" xfId="2" applyFont="1" applyFill="1" applyBorder="1" applyAlignment="1" applyProtection="1">
      <alignment horizontal="left" vertical="center" shrinkToFit="1"/>
      <protection hidden="1"/>
    </xf>
    <xf numFmtId="0" fontId="21" fillId="29" borderId="199" xfId="2" applyFont="1" applyFill="1" applyBorder="1" applyAlignment="1" applyProtection="1">
      <alignment horizontal="left" vertical="center" shrinkToFit="1"/>
      <protection hidden="1"/>
    </xf>
    <xf numFmtId="0" fontId="13" fillId="0" borderId="27" xfId="2" applyFont="1" applyBorder="1" applyAlignment="1" applyProtection="1">
      <alignment horizontal="left" vertical="center" indent="1" shrinkToFit="1"/>
      <protection hidden="1"/>
    </xf>
    <xf numFmtId="0" fontId="13" fillId="0" borderId="60" xfId="2" applyFont="1" applyBorder="1" applyAlignment="1" applyProtection="1">
      <alignment horizontal="left" vertical="center" indent="1" shrinkToFit="1"/>
      <protection hidden="1"/>
    </xf>
    <xf numFmtId="0" fontId="13" fillId="0" borderId="61" xfId="2" applyFont="1" applyBorder="1" applyAlignment="1" applyProtection="1">
      <alignment horizontal="left" vertical="center" indent="1" shrinkToFit="1"/>
      <protection hidden="1"/>
    </xf>
    <xf numFmtId="177" fontId="21" fillId="30" borderId="244" xfId="2" applyNumberFormat="1" applyFont="1" applyFill="1" applyBorder="1" applyAlignment="1" applyProtection="1">
      <alignment horizontal="left" vertical="center" shrinkToFit="1"/>
      <protection hidden="1"/>
    </xf>
    <xf numFmtId="0" fontId="81" fillId="29" borderId="241" xfId="2" applyFont="1" applyFill="1" applyBorder="1" applyAlignment="1" applyProtection="1">
      <alignment horizontal="left" vertical="center" shrinkToFit="1"/>
      <protection hidden="1"/>
    </xf>
    <xf numFmtId="0" fontId="81" fillId="29" borderId="62" xfId="2" applyFont="1" applyFill="1" applyBorder="1" applyAlignment="1" applyProtection="1">
      <alignment horizontal="left" vertical="center" shrinkToFit="1"/>
      <protection hidden="1"/>
    </xf>
    <xf numFmtId="0" fontId="21" fillId="29" borderId="241" xfId="2" applyFont="1" applyFill="1" applyBorder="1" applyAlignment="1" applyProtection="1">
      <alignment horizontal="left" vertical="center" shrinkToFit="1"/>
      <protection hidden="1"/>
    </xf>
    <xf numFmtId="0" fontId="13" fillId="0" borderId="129" xfId="2" applyFont="1" applyBorder="1" applyAlignment="1" applyProtection="1">
      <alignment horizontal="left" vertical="center" indent="1" shrinkToFit="1"/>
      <protection hidden="1"/>
    </xf>
    <xf numFmtId="0" fontId="13" fillId="0" borderId="182" xfId="2" applyFont="1" applyBorder="1" applyAlignment="1" applyProtection="1">
      <alignment horizontal="left" vertical="center" indent="1" shrinkToFit="1"/>
      <protection hidden="1"/>
    </xf>
    <xf numFmtId="0" fontId="13" fillId="0" borderId="128" xfId="2" applyFont="1" applyBorder="1" applyAlignment="1" applyProtection="1">
      <alignment horizontal="left" vertical="center" indent="1" shrinkToFit="1"/>
      <protection hidden="1"/>
    </xf>
    <xf numFmtId="177" fontId="21" fillId="30" borderId="130" xfId="2" applyNumberFormat="1" applyFont="1" applyFill="1" applyBorder="1" applyAlignment="1" applyProtection="1">
      <alignment horizontal="left" vertical="center" shrinkToFit="1"/>
      <protection hidden="1"/>
    </xf>
    <xf numFmtId="0" fontId="81" fillId="29" borderId="243" xfId="2" applyFont="1" applyFill="1" applyBorder="1" applyAlignment="1" applyProtection="1">
      <alignment horizontal="left" vertical="center" shrinkToFit="1"/>
      <protection hidden="1"/>
    </xf>
    <xf numFmtId="0" fontId="81" fillId="29" borderId="201" xfId="2" applyFont="1" applyFill="1" applyBorder="1" applyAlignment="1" applyProtection="1">
      <alignment horizontal="left" vertical="center" shrinkToFit="1"/>
      <protection hidden="1"/>
    </xf>
    <xf numFmtId="0" fontId="21" fillId="29" borderId="243" xfId="2" applyFont="1" applyFill="1" applyBorder="1" applyAlignment="1" applyProtection="1">
      <alignment horizontal="left" vertical="center" shrinkToFit="1"/>
      <protection hidden="1"/>
    </xf>
    <xf numFmtId="0" fontId="21" fillId="29" borderId="201" xfId="2" applyFont="1" applyFill="1" applyBorder="1" applyAlignment="1" applyProtection="1">
      <alignment horizontal="left" vertical="center" shrinkToFit="1"/>
      <protection hidden="1"/>
    </xf>
    <xf numFmtId="0" fontId="21" fillId="29" borderId="202" xfId="2" applyFont="1" applyFill="1" applyBorder="1" applyAlignment="1" applyProtection="1">
      <alignment horizontal="left" vertical="center" shrinkToFit="1"/>
      <protection hidden="1"/>
    </xf>
    <xf numFmtId="0" fontId="13" fillId="0" borderId="35" xfId="2" applyFont="1" applyBorder="1" applyAlignment="1" applyProtection="1">
      <alignment horizontal="left" vertical="center" indent="1" shrinkToFit="1"/>
      <protection hidden="1"/>
    </xf>
    <xf numFmtId="0" fontId="13" fillId="0" borderId="63" xfId="2" applyFont="1" applyBorder="1" applyAlignment="1" applyProtection="1">
      <alignment horizontal="left" vertical="center" indent="1" shrinkToFit="1"/>
      <protection hidden="1"/>
    </xf>
    <xf numFmtId="0" fontId="13" fillId="0" borderId="58" xfId="2" applyFont="1" applyBorder="1" applyAlignment="1" applyProtection="1">
      <alignment horizontal="left" vertical="center" indent="1" shrinkToFit="1"/>
      <protection hidden="1"/>
    </xf>
    <xf numFmtId="177" fontId="21" fillId="30" borderId="34" xfId="2" applyNumberFormat="1" applyFont="1" applyFill="1" applyBorder="1" applyAlignment="1" applyProtection="1">
      <alignment horizontal="left" vertical="center" shrinkToFit="1"/>
      <protection hidden="1"/>
    </xf>
    <xf numFmtId="0" fontId="81" fillId="29" borderId="242" xfId="2" applyFont="1" applyFill="1" applyBorder="1" applyAlignment="1" applyProtection="1">
      <alignment horizontal="left" vertical="center" shrinkToFit="1"/>
      <protection hidden="1"/>
    </xf>
    <xf numFmtId="0" fontId="81" fillId="29" borderId="64" xfId="2" applyFont="1" applyFill="1" applyBorder="1" applyAlignment="1" applyProtection="1">
      <alignment horizontal="left" vertical="center" shrinkToFit="1"/>
      <protection hidden="1"/>
    </xf>
    <xf numFmtId="0" fontId="21" fillId="29" borderId="242" xfId="2" applyFont="1" applyFill="1" applyBorder="1" applyAlignment="1" applyProtection="1">
      <alignment horizontal="left" vertical="center" shrinkToFit="1"/>
      <protection hidden="1"/>
    </xf>
    <xf numFmtId="0" fontId="21" fillId="29" borderId="64" xfId="2" applyFont="1" applyFill="1" applyBorder="1" applyAlignment="1" applyProtection="1">
      <alignment horizontal="left" vertical="center" shrinkToFit="1"/>
      <protection hidden="1"/>
    </xf>
    <xf numFmtId="0" fontId="21" fillId="29" borderId="200" xfId="2" applyFont="1" applyFill="1" applyBorder="1" applyAlignment="1" applyProtection="1">
      <alignment horizontal="left" vertical="center" shrinkToFit="1"/>
      <protection hidden="1"/>
    </xf>
    <xf numFmtId="0" fontId="13" fillId="8" borderId="2" xfId="2" applyFont="1" applyFill="1" applyBorder="1" applyAlignment="1" applyProtection="1">
      <alignment horizontal="center" vertical="center"/>
      <protection hidden="1"/>
    </xf>
    <xf numFmtId="0" fontId="13" fillId="8" borderId="3" xfId="2" applyFont="1" applyFill="1" applyBorder="1" applyAlignment="1" applyProtection="1">
      <alignment horizontal="center" vertical="center"/>
      <protection hidden="1"/>
    </xf>
    <xf numFmtId="0" fontId="13" fillId="8" borderId="4" xfId="2" applyFont="1" applyFill="1" applyBorder="1" applyAlignment="1" applyProtection="1">
      <alignment horizontal="center" vertical="center"/>
      <protection hidden="1"/>
    </xf>
    <xf numFmtId="0" fontId="13" fillId="26" borderId="1" xfId="2" applyFont="1" applyFill="1" applyBorder="1" applyAlignment="1" applyProtection="1">
      <alignment horizontal="center" vertical="center"/>
      <protection hidden="1"/>
    </xf>
    <xf numFmtId="0" fontId="13" fillId="27" borderId="240" xfId="2" applyFont="1" applyFill="1" applyBorder="1" applyAlignment="1" applyProtection="1">
      <alignment horizontal="center" vertical="center"/>
      <protection hidden="1"/>
    </xf>
    <xf numFmtId="0" fontId="13" fillId="27" borderId="59" xfId="2" applyFont="1" applyFill="1" applyBorder="1" applyAlignment="1" applyProtection="1">
      <alignment horizontal="center" vertical="center"/>
      <protection hidden="1"/>
    </xf>
    <xf numFmtId="0" fontId="13" fillId="28" borderId="59" xfId="2" applyFont="1" applyFill="1" applyBorder="1" applyAlignment="1" applyProtection="1">
      <alignment horizontal="center" vertical="center"/>
      <protection hidden="1"/>
    </xf>
    <xf numFmtId="0" fontId="13" fillId="28" borderId="198" xfId="2" applyFont="1" applyFill="1" applyBorder="1" applyAlignment="1" applyProtection="1">
      <alignment horizontal="center" vertical="center"/>
      <protection hidden="1"/>
    </xf>
    <xf numFmtId="0" fontId="13" fillId="16" borderId="49" xfId="0" applyFont="1" applyFill="1" applyBorder="1" applyAlignment="1" applyProtection="1">
      <alignment horizontal="center" vertical="center" wrapText="1"/>
      <protection hidden="1"/>
    </xf>
    <xf numFmtId="0" fontId="13" fillId="16" borderId="50" xfId="0" applyFont="1" applyFill="1" applyBorder="1" applyAlignment="1" applyProtection="1">
      <alignment horizontal="center" vertical="center" wrapText="1"/>
      <protection hidden="1"/>
    </xf>
    <xf numFmtId="0" fontId="13" fillId="16" borderId="52" xfId="0" applyFont="1" applyFill="1" applyBorder="1" applyAlignment="1" applyProtection="1">
      <alignment horizontal="center" vertical="center" wrapText="1"/>
      <protection hidden="1"/>
    </xf>
    <xf numFmtId="0" fontId="22" fillId="10" borderId="51" xfId="0" applyFont="1" applyFill="1" applyBorder="1" applyAlignment="1" applyProtection="1">
      <alignment horizontal="distributed" vertical="center" indent="3"/>
      <protection locked="0"/>
    </xf>
    <xf numFmtId="0" fontId="22" fillId="10" borderId="50" xfId="0" applyFont="1" applyFill="1" applyBorder="1" applyAlignment="1" applyProtection="1">
      <alignment horizontal="distributed" vertical="center" indent="3"/>
      <protection locked="0"/>
    </xf>
    <xf numFmtId="0" fontId="13" fillId="16" borderId="51" xfId="2" applyFont="1" applyFill="1" applyBorder="1" applyAlignment="1" applyProtection="1">
      <alignment horizontal="center" vertical="center" wrapText="1"/>
      <protection hidden="1"/>
    </xf>
    <xf numFmtId="0" fontId="13" fillId="16" borderId="52" xfId="2" applyFont="1" applyFill="1" applyBorder="1" applyAlignment="1" applyProtection="1">
      <alignment horizontal="center" vertical="center" wrapText="1"/>
      <protection hidden="1"/>
    </xf>
    <xf numFmtId="49" fontId="87" fillId="0" borderId="51" xfId="2" applyNumberFormat="1" applyFont="1" applyBorder="1" applyAlignment="1" applyProtection="1">
      <alignment horizontal="center" vertical="center"/>
      <protection locked="0"/>
    </xf>
    <xf numFmtId="49" fontId="87" fillId="0" borderId="50" xfId="2" applyNumberFormat="1" applyFont="1" applyBorder="1" applyAlignment="1" applyProtection="1">
      <alignment horizontal="center" vertical="center"/>
      <protection locked="0"/>
    </xf>
    <xf numFmtId="49" fontId="87" fillId="0" borderId="53" xfId="2" applyNumberFormat="1" applyFont="1" applyBorder="1" applyAlignment="1" applyProtection="1">
      <alignment horizontal="center" vertical="center"/>
      <protection locked="0"/>
    </xf>
    <xf numFmtId="0" fontId="14" fillId="16" borderId="78" xfId="0" applyFont="1" applyFill="1" applyBorder="1" applyAlignment="1" applyProtection="1">
      <alignment horizontal="center" vertical="center" wrapText="1"/>
      <protection hidden="1"/>
    </xf>
    <xf numFmtId="0" fontId="14" fillId="16" borderId="167" xfId="0" applyFont="1" applyFill="1" applyBorder="1" applyAlignment="1" applyProtection="1">
      <alignment horizontal="center" vertical="center"/>
      <protection hidden="1"/>
    </xf>
    <xf numFmtId="0" fontId="14" fillId="16" borderId="125" xfId="0" applyFont="1" applyFill="1" applyBorder="1" applyAlignment="1" applyProtection="1">
      <alignment horizontal="center" vertical="center"/>
      <protection hidden="1"/>
    </xf>
    <xf numFmtId="0" fontId="14" fillId="16" borderId="31" xfId="0" applyFont="1" applyFill="1" applyBorder="1" applyAlignment="1" applyProtection="1">
      <alignment horizontal="center" vertical="center"/>
      <protection hidden="1"/>
    </xf>
    <xf numFmtId="0" fontId="14" fillId="16" borderId="81" xfId="0" applyFont="1" applyFill="1" applyBorder="1" applyAlignment="1" applyProtection="1">
      <alignment horizontal="center" vertical="center"/>
      <protection hidden="1"/>
    </xf>
    <xf numFmtId="0" fontId="14" fillId="16" borderId="122" xfId="0" applyFont="1" applyFill="1" applyBorder="1" applyAlignment="1" applyProtection="1">
      <alignment horizontal="center" vertical="center"/>
      <protection hidden="1"/>
    </xf>
    <xf numFmtId="0" fontId="14" fillId="0" borderId="57" xfId="0" applyFont="1" applyBorder="1" applyAlignment="1" applyProtection="1">
      <alignment horizontal="distributed" vertical="center" indent="3"/>
      <protection locked="0"/>
    </xf>
    <xf numFmtId="0" fontId="14" fillId="0" borderId="56" xfId="0" applyFont="1" applyBorder="1" applyAlignment="1" applyProtection="1">
      <alignment horizontal="distributed" vertical="center" indent="3"/>
      <protection locked="0"/>
    </xf>
    <xf numFmtId="0" fontId="14" fillId="0" borderId="249" xfId="0" applyFont="1" applyBorder="1" applyAlignment="1" applyProtection="1">
      <alignment horizontal="distributed" vertical="center" indent="3"/>
      <protection locked="0"/>
    </xf>
    <xf numFmtId="0" fontId="13" fillId="0" borderId="118" xfId="2" applyFont="1" applyBorder="1" applyAlignment="1" applyProtection="1">
      <alignment horizontal="left" vertical="center" indent="1"/>
      <protection locked="0"/>
    </xf>
    <xf numFmtId="0" fontId="14" fillId="16" borderId="47" xfId="0" applyFont="1" applyFill="1" applyBorder="1" applyAlignment="1" applyProtection="1">
      <alignment horizontal="center" vertical="center"/>
      <protection hidden="1"/>
    </xf>
    <xf numFmtId="0" fontId="14" fillId="16" borderId="46" xfId="0" applyFont="1" applyFill="1" applyBorder="1" applyAlignment="1" applyProtection="1">
      <alignment horizontal="center" vertical="center"/>
      <protection hidden="1"/>
    </xf>
    <xf numFmtId="0" fontId="14" fillId="16" borderId="248" xfId="0" applyFont="1" applyFill="1" applyBorder="1" applyAlignment="1" applyProtection="1">
      <alignment horizontal="center" vertical="center"/>
      <protection hidden="1"/>
    </xf>
    <xf numFmtId="0" fontId="13" fillId="16" borderId="84" xfId="2" applyFont="1" applyFill="1" applyBorder="1" applyAlignment="1" applyProtection="1">
      <alignment horizontal="center" vertical="center"/>
      <protection hidden="1"/>
    </xf>
    <xf numFmtId="0" fontId="13" fillId="0" borderId="2" xfId="2" applyFont="1" applyBorder="1" applyAlignment="1" applyProtection="1">
      <alignment horizontal="distributed" vertical="center" indent="3"/>
      <protection locked="0"/>
    </xf>
    <xf numFmtId="0" fontId="13" fillId="0" borderId="3" xfId="2" applyFont="1" applyBorder="1" applyAlignment="1" applyProtection="1">
      <alignment horizontal="distributed" vertical="center" indent="3"/>
      <protection locked="0"/>
    </xf>
    <xf numFmtId="0" fontId="13" fillId="0" borderId="4" xfId="2" applyFont="1" applyBorder="1" applyAlignment="1" applyProtection="1">
      <alignment horizontal="distributed" vertical="center" indent="3"/>
      <protection locked="0"/>
    </xf>
    <xf numFmtId="0" fontId="13" fillId="0" borderId="1" xfId="2" applyFont="1" applyBorder="1" applyAlignment="1" applyProtection="1">
      <alignment horizontal="left" vertical="center" indent="1"/>
      <protection locked="0"/>
    </xf>
    <xf numFmtId="0" fontId="15" fillId="16" borderId="78" xfId="2" applyFont="1" applyFill="1" applyBorder="1" applyAlignment="1" applyProtection="1">
      <alignment horizontal="center" vertical="center"/>
      <protection hidden="1"/>
    </xf>
    <xf numFmtId="0" fontId="15" fillId="16" borderId="79" xfId="2" applyFont="1" applyFill="1" applyBorder="1" applyAlignment="1" applyProtection="1">
      <alignment horizontal="center" vertical="center"/>
      <protection hidden="1"/>
    </xf>
    <xf numFmtId="0" fontId="15" fillId="16" borderId="80" xfId="2" applyFont="1" applyFill="1" applyBorder="1" applyAlignment="1" applyProtection="1">
      <alignment horizontal="center" vertical="center"/>
      <protection hidden="1"/>
    </xf>
    <xf numFmtId="0" fontId="15" fillId="16" borderId="81" xfId="2" applyFont="1" applyFill="1" applyBorder="1" applyAlignment="1" applyProtection="1">
      <alignment horizontal="center" vertical="center"/>
      <protection hidden="1"/>
    </xf>
    <xf numFmtId="0" fontId="15" fillId="16" borderId="6" xfId="2" applyFont="1" applyFill="1" applyBorder="1" applyAlignment="1" applyProtection="1">
      <alignment horizontal="center" vertical="center"/>
      <protection hidden="1"/>
    </xf>
    <xf numFmtId="0" fontId="15" fillId="16" borderId="82" xfId="2" applyFont="1" applyFill="1" applyBorder="1" applyAlignment="1" applyProtection="1">
      <alignment horizontal="center" vertical="center"/>
      <protection hidden="1"/>
    </xf>
    <xf numFmtId="0" fontId="13" fillId="16" borderId="54" xfId="0" applyFont="1" applyFill="1" applyBorder="1" applyAlignment="1" applyProtection="1">
      <alignment horizontal="center" vertical="center" wrapText="1"/>
      <protection hidden="1"/>
    </xf>
    <xf numFmtId="0" fontId="13" fillId="16" borderId="5" xfId="0" applyFont="1" applyFill="1" applyBorder="1" applyAlignment="1" applyProtection="1">
      <alignment horizontal="center" vertical="center" wrapText="1"/>
      <protection hidden="1"/>
    </xf>
    <xf numFmtId="0" fontId="13" fillId="16" borderId="13" xfId="0" applyFont="1" applyFill="1" applyBorder="1" applyAlignment="1" applyProtection="1">
      <alignment horizontal="center" vertical="center" wrapText="1"/>
      <protection hidden="1"/>
    </xf>
    <xf numFmtId="0" fontId="13" fillId="10" borderId="2" xfId="0" applyFont="1" applyFill="1" applyBorder="1" applyAlignment="1" applyProtection="1">
      <alignment horizontal="left" vertical="center"/>
      <protection locked="0"/>
    </xf>
    <xf numFmtId="0" fontId="13" fillId="10" borderId="4" xfId="0" applyFont="1" applyFill="1" applyBorder="1" applyAlignment="1" applyProtection="1">
      <alignment horizontal="left" vertical="center"/>
      <protection locked="0"/>
    </xf>
    <xf numFmtId="0" fontId="13" fillId="16" borderId="11" xfId="2" applyFont="1" applyFill="1" applyBorder="1" applyAlignment="1" applyProtection="1">
      <alignment horizontal="center" vertical="center" wrapText="1"/>
      <protection hidden="1"/>
    </xf>
    <xf numFmtId="0" fontId="13" fillId="16" borderId="13" xfId="2" applyFont="1" applyFill="1" applyBorder="1" applyAlignment="1" applyProtection="1">
      <alignment horizontal="center" vertical="center" wrapText="1"/>
      <protection hidden="1"/>
    </xf>
    <xf numFmtId="0" fontId="28" fillId="0" borderId="51" xfId="2" applyFont="1" applyBorder="1" applyAlignment="1" applyProtection="1">
      <alignment horizontal="center" vertical="center" shrinkToFit="1"/>
      <protection locked="0"/>
    </xf>
    <xf numFmtId="0" fontId="28" fillId="0" borderId="50" xfId="2" applyFont="1" applyBorder="1" applyAlignment="1" applyProtection="1">
      <alignment horizontal="center" vertical="center" shrinkToFit="1"/>
      <protection locked="0"/>
    </xf>
    <xf numFmtId="0" fontId="28" fillId="0" borderId="11" xfId="2" applyFont="1" applyBorder="1" applyAlignment="1" applyProtection="1">
      <alignment horizontal="center" vertical="center" shrinkToFit="1"/>
      <protection locked="0"/>
    </xf>
    <xf numFmtId="0" fontId="28" fillId="0" borderId="5" xfId="2" applyFont="1" applyBorder="1" applyAlignment="1" applyProtection="1">
      <alignment horizontal="center" vertical="center" shrinkToFit="1"/>
      <protection locked="0"/>
    </xf>
    <xf numFmtId="0" fontId="17" fillId="16" borderId="45" xfId="2" applyFont="1" applyFill="1" applyBorder="1" applyAlignment="1" applyProtection="1">
      <alignment horizontal="center" vertical="center"/>
      <protection hidden="1"/>
    </xf>
    <xf numFmtId="0" fontId="17" fillId="16" borderId="46" xfId="2" applyFont="1" applyFill="1" applyBorder="1" applyAlignment="1" applyProtection="1">
      <alignment horizontal="center" vertical="center"/>
      <protection hidden="1"/>
    </xf>
    <xf numFmtId="0" fontId="15" fillId="16" borderId="47" xfId="2" applyFont="1" applyFill="1" applyBorder="1" applyAlignment="1" applyProtection="1">
      <alignment horizontal="left" vertical="center" shrinkToFit="1"/>
      <protection hidden="1"/>
    </xf>
    <xf numFmtId="0" fontId="15" fillId="16" borderId="46" xfId="2" applyFont="1" applyFill="1" applyBorder="1" applyAlignment="1" applyProtection="1">
      <alignment horizontal="left" vertical="center" shrinkToFit="1"/>
      <protection hidden="1"/>
    </xf>
    <xf numFmtId="0" fontId="15" fillId="16" borderId="48" xfId="2" applyFont="1" applyFill="1" applyBorder="1" applyAlignment="1" applyProtection="1">
      <alignment horizontal="left" vertical="center" shrinkToFit="1"/>
      <protection hidden="1"/>
    </xf>
    <xf numFmtId="1" fontId="13" fillId="16" borderId="65" xfId="0" applyNumberFormat="1" applyFont="1" applyFill="1" applyBorder="1" applyAlignment="1" applyProtection="1">
      <alignment horizontal="center" vertical="center"/>
      <protection hidden="1"/>
    </xf>
    <xf numFmtId="1" fontId="13" fillId="16" borderId="66" xfId="0" applyNumberFormat="1" applyFont="1" applyFill="1" applyBorder="1" applyAlignment="1" applyProtection="1">
      <alignment horizontal="center" vertical="center"/>
      <protection hidden="1"/>
    </xf>
    <xf numFmtId="1" fontId="21" fillId="10" borderId="67" xfId="0" applyNumberFormat="1" applyFont="1" applyFill="1" applyBorder="1" applyAlignment="1" applyProtection="1">
      <alignment horizontal="left" vertical="center" indent="1"/>
      <protection locked="0"/>
    </xf>
    <xf numFmtId="1" fontId="21" fillId="10" borderId="66" xfId="0" applyNumberFormat="1" applyFont="1" applyFill="1" applyBorder="1" applyAlignment="1" applyProtection="1">
      <alignment horizontal="left" vertical="center" indent="1"/>
      <protection locked="0"/>
    </xf>
    <xf numFmtId="1" fontId="21" fillId="10" borderId="68" xfId="0" applyNumberFormat="1" applyFont="1" applyFill="1" applyBorder="1" applyAlignment="1" applyProtection="1">
      <alignment horizontal="left" vertical="center" indent="1"/>
      <protection locked="0"/>
    </xf>
    <xf numFmtId="1" fontId="13" fillId="16" borderId="51" xfId="0" applyNumberFormat="1" applyFont="1" applyFill="1" applyBorder="1" applyAlignment="1" applyProtection="1">
      <alignment horizontal="center" vertical="center" wrapText="1"/>
      <protection hidden="1"/>
    </xf>
    <xf numFmtId="1" fontId="13" fillId="16" borderId="52" xfId="0" applyNumberFormat="1" applyFont="1" applyFill="1" applyBorder="1" applyAlignment="1" applyProtection="1">
      <alignment horizontal="center" vertical="center" wrapText="1"/>
      <protection hidden="1"/>
    </xf>
    <xf numFmtId="1" fontId="13" fillId="16" borderId="11" xfId="0" applyNumberFormat="1" applyFont="1" applyFill="1" applyBorder="1" applyAlignment="1" applyProtection="1">
      <alignment horizontal="center" vertical="center" wrapText="1"/>
      <protection hidden="1"/>
    </xf>
    <xf numFmtId="1" fontId="13" fillId="16" borderId="13" xfId="0" applyNumberFormat="1" applyFont="1" applyFill="1" applyBorder="1" applyAlignment="1" applyProtection="1">
      <alignment horizontal="center" vertical="center" wrapText="1"/>
      <protection hidden="1"/>
    </xf>
    <xf numFmtId="1" fontId="20" fillId="10" borderId="51" xfId="0" applyNumberFormat="1" applyFont="1" applyFill="1" applyBorder="1" applyAlignment="1" applyProtection="1">
      <alignment horizontal="center" vertical="center"/>
      <protection locked="0"/>
    </xf>
    <xf numFmtId="1" fontId="20" fillId="10" borderId="52" xfId="0" applyNumberFormat="1" applyFont="1" applyFill="1" applyBorder="1" applyAlignment="1" applyProtection="1">
      <alignment horizontal="center" vertical="center"/>
      <protection locked="0"/>
    </xf>
    <xf numFmtId="1" fontId="20" fillId="10" borderId="11" xfId="0" applyNumberFormat="1" applyFont="1" applyFill="1" applyBorder="1" applyAlignment="1" applyProtection="1">
      <alignment horizontal="center" vertical="center"/>
      <protection locked="0"/>
    </xf>
    <xf numFmtId="1" fontId="20" fillId="10" borderId="13" xfId="0" applyNumberFormat="1" applyFont="1" applyFill="1" applyBorder="1" applyAlignment="1" applyProtection="1">
      <alignment horizontal="center" vertical="center"/>
      <protection locked="0"/>
    </xf>
    <xf numFmtId="1" fontId="13" fillId="16" borderId="67" xfId="0" applyNumberFormat="1" applyFont="1" applyFill="1" applyBorder="1" applyAlignment="1" applyProtection="1">
      <alignment horizontal="center" vertical="center" shrinkToFit="1"/>
      <protection hidden="1"/>
    </xf>
    <xf numFmtId="1" fontId="13" fillId="16" borderId="68" xfId="0" applyNumberFormat="1" applyFont="1" applyFill="1" applyBorder="1" applyAlignment="1" applyProtection="1">
      <alignment horizontal="center" vertical="center" shrinkToFit="1"/>
      <protection hidden="1"/>
    </xf>
    <xf numFmtId="1" fontId="21" fillId="10" borderId="69" xfId="0" applyNumberFormat="1" applyFont="1" applyFill="1" applyBorder="1" applyAlignment="1" applyProtection="1">
      <alignment horizontal="left" vertical="center" indent="1"/>
      <protection locked="0"/>
    </xf>
    <xf numFmtId="1" fontId="18" fillId="16" borderId="70" xfId="0" applyNumberFormat="1" applyFont="1" applyFill="1" applyBorder="1" applyAlignment="1" applyProtection="1">
      <alignment horizontal="center" vertical="center"/>
      <protection hidden="1"/>
    </xf>
    <xf numFmtId="1" fontId="18" fillId="16" borderId="71" xfId="0" applyNumberFormat="1" applyFont="1" applyFill="1" applyBorder="1" applyAlignment="1" applyProtection="1">
      <alignment horizontal="center" vertical="center"/>
      <protection hidden="1"/>
    </xf>
    <xf numFmtId="1" fontId="28" fillId="10" borderId="72" xfId="0" applyNumberFormat="1" applyFont="1" applyFill="1" applyBorder="1" applyAlignment="1" applyProtection="1">
      <alignment horizontal="left" vertical="center" indent="1" shrinkToFit="1"/>
      <protection locked="0"/>
    </xf>
    <xf numFmtId="1" fontId="28" fillId="10" borderId="71" xfId="0" applyNumberFormat="1" applyFont="1" applyFill="1" applyBorder="1" applyAlignment="1" applyProtection="1">
      <alignment horizontal="left" vertical="center" indent="1" shrinkToFit="1"/>
      <protection locked="0"/>
    </xf>
    <xf numFmtId="1" fontId="28" fillId="10" borderId="73" xfId="0" applyNumberFormat="1" applyFont="1" applyFill="1" applyBorder="1" applyAlignment="1" applyProtection="1">
      <alignment horizontal="left" vertical="center" indent="1" shrinkToFit="1"/>
      <protection locked="0"/>
    </xf>
    <xf numFmtId="1" fontId="18" fillId="16" borderId="72" xfId="0" applyNumberFormat="1" applyFont="1" applyFill="1" applyBorder="1" applyAlignment="1" applyProtection="1">
      <alignment horizontal="center" vertical="center" shrinkToFit="1"/>
      <protection hidden="1"/>
    </xf>
    <xf numFmtId="1" fontId="18" fillId="16" borderId="73" xfId="0" applyNumberFormat="1" applyFont="1" applyFill="1" applyBorder="1" applyAlignment="1" applyProtection="1">
      <alignment horizontal="center" vertical="center" shrinkToFit="1"/>
      <protection hidden="1"/>
    </xf>
    <xf numFmtId="1" fontId="28" fillId="10" borderId="72" xfId="0" applyNumberFormat="1" applyFont="1" applyFill="1" applyBorder="1" applyAlignment="1" applyProtection="1">
      <alignment horizontal="left" vertical="center" indent="1"/>
      <protection locked="0"/>
    </xf>
    <xf numFmtId="1" fontId="28" fillId="10" borderId="71" xfId="0" applyNumberFormat="1" applyFont="1" applyFill="1" applyBorder="1" applyAlignment="1" applyProtection="1">
      <alignment horizontal="left" vertical="center" indent="1"/>
      <protection locked="0"/>
    </xf>
    <xf numFmtId="1" fontId="28" fillId="10" borderId="74" xfId="0" applyNumberFormat="1" applyFont="1" applyFill="1" applyBorder="1" applyAlignment="1" applyProtection="1">
      <alignment horizontal="left" vertical="center" indent="1"/>
      <protection locked="0"/>
    </xf>
    <xf numFmtId="0" fontId="22" fillId="0" borderId="53" xfId="2" applyFont="1" applyBorder="1" applyAlignment="1" applyProtection="1">
      <alignment horizontal="center" vertical="center"/>
      <protection locked="0"/>
    </xf>
    <xf numFmtId="0" fontId="22" fillId="0" borderId="55" xfId="2" applyFont="1" applyBorder="1" applyAlignment="1" applyProtection="1">
      <alignment horizontal="center" vertical="center"/>
      <protection locked="0"/>
    </xf>
    <xf numFmtId="0" fontId="29" fillId="10" borderId="2" xfId="0" applyFont="1" applyFill="1" applyBorder="1" applyAlignment="1" applyProtection="1">
      <alignment horizontal="left" vertical="center" indent="1"/>
      <protection locked="0"/>
    </xf>
    <xf numFmtId="0" fontId="29" fillId="10" borderId="3" xfId="0" applyFont="1" applyFill="1" applyBorder="1" applyAlignment="1" applyProtection="1">
      <alignment horizontal="left" vertical="center" indent="1"/>
      <protection locked="0"/>
    </xf>
    <xf numFmtId="0" fontId="29" fillId="10" borderId="4" xfId="0" applyFont="1" applyFill="1" applyBorder="1" applyAlignment="1" applyProtection="1">
      <alignment horizontal="left" vertical="center" indent="1"/>
      <protection locked="0"/>
    </xf>
    <xf numFmtId="0" fontId="90" fillId="0" borderId="0" xfId="0" applyFont="1" applyAlignment="1" applyProtection="1">
      <alignment horizontal="left" vertical="center"/>
      <protection hidden="1"/>
    </xf>
    <xf numFmtId="0" fontId="90" fillId="0" borderId="0" xfId="0" applyFont="1" applyAlignment="1" applyProtection="1">
      <alignment horizontal="center" vertical="center"/>
      <protection hidden="1"/>
    </xf>
    <xf numFmtId="0" fontId="90" fillId="0" borderId="0" xfId="0" applyFont="1" applyProtection="1">
      <alignment vertical="center"/>
      <protection hidden="1"/>
    </xf>
    <xf numFmtId="0" fontId="82" fillId="0" borderId="0" xfId="0" applyFont="1" applyProtection="1">
      <alignment vertical="center"/>
      <protection hidden="1"/>
    </xf>
    <xf numFmtId="0" fontId="83" fillId="0" borderId="0" xfId="0" applyFont="1" applyAlignment="1" applyProtection="1">
      <alignment horizontal="right" vertical="center"/>
      <protection hidden="1"/>
    </xf>
  </cellXfs>
  <cellStyles count="4">
    <cellStyle name="ハイパーリンク" xfId="3" builtinId="8"/>
    <cellStyle name="標準" xfId="0" builtinId="0"/>
    <cellStyle name="標準 5" xfId="2" xr:uid="{00000000-0005-0000-0000-000002000000}"/>
    <cellStyle name="標準_旧NANS21出雲陸上データ" xfId="1" xr:uid="{00000000-0005-0000-0000-000003000000}"/>
  </cellStyles>
  <dxfs count="18">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FFFFFF"/>
      <color rgb="FF000000"/>
      <color rgb="FFFB09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527957</xdr:colOff>
          <xdr:row>39</xdr:row>
          <xdr:rowOff>56530</xdr:rowOff>
        </xdr:from>
        <xdr:to>
          <xdr:col>8</xdr:col>
          <xdr:colOff>532302</xdr:colOff>
          <xdr:row>42</xdr:row>
          <xdr:rowOff>174172</xdr:rowOff>
        </xdr:to>
        <xdr:pic>
          <xdr:nvPicPr>
            <xdr:cNvPr id="7" name="図 6">
              <a:extLst>
                <a:ext uri="{FF2B5EF4-FFF2-40B4-BE49-F238E27FC236}">
                  <a16:creationId xmlns:a16="http://schemas.microsoft.com/office/drawing/2014/main" id="{00000000-0008-0000-0000-000007000000}"/>
                </a:ext>
              </a:extLst>
            </xdr:cNvPr>
            <xdr:cNvPicPr>
              <a:picLocks noChangeAspect="1" noChangeArrowheads="1"/>
              <a:extLst>
                <a:ext uri="{84589F7E-364E-4C9E-8A38-B11213B215E9}">
                  <a14:cameraTool cellRange="競技者データ入力シート!$Q$4:$AD$7" spid="_x0000_s3703"/>
                </a:ext>
              </a:extLst>
            </xdr:cNvPicPr>
          </xdr:nvPicPr>
          <xdr:blipFill>
            <a:blip xmlns:r="http://schemas.openxmlformats.org/officeDocument/2006/relationships" r:embed="rId1"/>
            <a:srcRect/>
            <a:stretch>
              <a:fillRect/>
            </a:stretch>
          </xdr:blipFill>
          <xdr:spPr bwMode="auto">
            <a:xfrm>
              <a:off x="723900" y="9195087"/>
              <a:ext cx="2807103" cy="852428"/>
            </a:xfrm>
            <a:prstGeom prst="rect">
              <a:avLst/>
            </a:prstGeom>
            <a:noFill/>
            <a:ln w="9525">
              <a:noFill/>
              <a:miter lim="800000"/>
              <a:headEnd/>
              <a:tailEnd/>
            </a:ln>
          </xdr:spPr>
        </xdr:pic>
        <xdr:clientData/>
      </xdr:twoCellAnchor>
    </mc:Choice>
    <mc:Fallback/>
  </mc:AlternateContent>
  <xdr:twoCellAnchor editAs="oneCell">
    <xdr:from>
      <xdr:col>15</xdr:col>
      <xdr:colOff>95250</xdr:colOff>
      <xdr:row>46</xdr:row>
      <xdr:rowOff>116417</xdr:rowOff>
    </xdr:from>
    <xdr:to>
      <xdr:col>15</xdr:col>
      <xdr:colOff>505883</xdr:colOff>
      <xdr:row>48</xdr:row>
      <xdr:rowOff>60326</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07250" y="11377084"/>
          <a:ext cx="410633" cy="4307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518583</xdr:colOff>
      <xdr:row>46</xdr:row>
      <xdr:rowOff>63500</xdr:rowOff>
    </xdr:from>
    <xdr:to>
      <xdr:col>15</xdr:col>
      <xdr:colOff>1540</xdr:colOff>
      <xdr:row>48</xdr:row>
      <xdr:rowOff>74083</xdr:rowOff>
    </xdr:to>
    <xdr:pic>
      <xdr:nvPicPr>
        <xdr:cNvPr id="5" name="図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572250" y="11324167"/>
          <a:ext cx="514809" cy="4974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12393</xdr:colOff>
      <xdr:row>8</xdr:row>
      <xdr:rowOff>76803</xdr:rowOff>
    </xdr:from>
    <xdr:to>
      <xdr:col>12</xdr:col>
      <xdr:colOff>244772</xdr:colOff>
      <xdr:row>8</xdr:row>
      <xdr:rowOff>380408</xdr:rowOff>
    </xdr:to>
    <xdr:pic>
      <xdr:nvPicPr>
        <xdr:cNvPr id="3" name="図 1">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82936" y="1990172"/>
          <a:ext cx="232379" cy="303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440848</xdr:colOff>
      <xdr:row>7</xdr:row>
      <xdr:rowOff>216636</xdr:rowOff>
    </xdr:from>
    <xdr:to>
      <xdr:col>17</xdr:col>
      <xdr:colOff>369286</xdr:colOff>
      <xdr:row>8</xdr:row>
      <xdr:rowOff>81464</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195434" y="1865822"/>
          <a:ext cx="1446995" cy="1315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1100"/>
            <a:t>携帯電話番号</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S94"/>
  <sheetViews>
    <sheetView showGridLines="0" tabSelected="1" topLeftCell="A4" zoomScale="97" zoomScaleNormal="97" workbookViewId="0">
      <pane xSplit="2" ySplit="1" topLeftCell="C5" activePane="bottomRight" state="frozen"/>
      <selection activeCell="C8" sqref="C8"/>
      <selection pane="topRight" activeCell="C8" sqref="C8"/>
      <selection pane="bottomLeft" activeCell="C8" sqref="C8"/>
      <selection pane="bottomRight" activeCell="AI4" sqref="AI4"/>
    </sheetView>
  </sheetViews>
  <sheetFormatPr defaultRowHeight="12.9"/>
  <cols>
    <col min="1" max="1" width="1.15234375" customWidth="1"/>
    <col min="2" max="2" width="0.765625" customWidth="1"/>
    <col min="3" max="3" width="0.84375" customWidth="1"/>
    <col min="4" max="4" width="8.15234375" customWidth="1"/>
    <col min="5" max="5" width="6" customWidth="1"/>
    <col min="6" max="7" width="8.765625" customWidth="1"/>
    <col min="8" max="9" width="7.765625" customWidth="1"/>
    <col min="10" max="10" width="15.84375" customWidth="1"/>
    <col min="11" max="11" width="5.61328125" customWidth="1"/>
    <col min="12" max="13" width="4" customWidth="1"/>
    <col min="14" max="15" width="6.84375" customWidth="1"/>
    <col min="16" max="16" width="11.4609375" customWidth="1"/>
    <col min="17" max="17" width="7.3828125" customWidth="1"/>
    <col min="18" max="18" width="4.3828125" customWidth="1"/>
    <col min="19" max="19" width="4.3828125" style="13" customWidth="1"/>
    <col min="20" max="20" width="1" style="13" customWidth="1"/>
    <col min="21" max="23" width="0.53515625" style="13" customWidth="1"/>
    <col min="24" max="24" width="19.15234375" style="13" customWidth="1"/>
    <col min="25" max="25" width="6" style="44" customWidth="1"/>
    <col min="26" max="26" width="3.84375" style="13" customWidth="1"/>
    <col min="27" max="27" width="19.15234375" customWidth="1"/>
    <col min="28" max="28" width="6" customWidth="1"/>
    <col min="29" max="29" width="3.84375" customWidth="1"/>
    <col min="30" max="32" width="1" customWidth="1"/>
    <col min="34" max="34" width="3.53515625" style="451" bestFit="1" customWidth="1"/>
    <col min="37" max="37" width="9.61328125" bestFit="1" customWidth="1"/>
    <col min="40" max="40" width="9.3046875" bestFit="1" customWidth="1"/>
  </cols>
  <sheetData>
    <row r="1" spans="1:45" ht="4.5" hidden="1" customHeight="1"/>
    <row r="2" spans="1:45" ht="4.5" hidden="1" customHeight="1">
      <c r="A2" s="46"/>
      <c r="B2" s="46"/>
      <c r="C2" s="46"/>
      <c r="D2" s="46"/>
      <c r="E2" s="46"/>
      <c r="F2" s="46"/>
      <c r="G2" s="46"/>
      <c r="H2" s="46"/>
      <c r="I2" s="46"/>
      <c r="J2" s="46"/>
      <c r="K2" s="46"/>
      <c r="L2" s="46"/>
      <c r="M2" s="46"/>
      <c r="N2" s="46"/>
      <c r="O2" s="46"/>
      <c r="P2" s="46"/>
      <c r="Q2" s="46"/>
      <c r="R2" s="46"/>
      <c r="S2" s="47"/>
      <c r="T2" s="47"/>
      <c r="U2" s="47"/>
      <c r="V2" s="47"/>
      <c r="W2" s="47"/>
      <c r="X2" s="47"/>
      <c r="Y2" s="48"/>
      <c r="Z2" s="47"/>
      <c r="AA2" s="46"/>
      <c r="AB2" s="46"/>
      <c r="AC2" s="46"/>
      <c r="AD2" s="46"/>
      <c r="AE2" s="46"/>
      <c r="AF2" s="46"/>
    </row>
    <row r="3" spans="1:45" ht="4.5" hidden="1" customHeight="1" thickBot="1">
      <c r="A3" s="46"/>
      <c r="B3" s="46"/>
      <c r="C3" s="46"/>
      <c r="D3" s="46"/>
      <c r="E3" s="46"/>
      <c r="F3" s="46"/>
      <c r="G3" s="46"/>
      <c r="H3" s="46"/>
      <c r="I3" s="46"/>
      <c r="J3" s="46"/>
      <c r="K3" s="46"/>
      <c r="L3" s="46"/>
      <c r="M3" s="46"/>
      <c r="N3" s="46"/>
      <c r="O3" s="46"/>
      <c r="P3" s="46"/>
      <c r="Q3" s="46"/>
      <c r="R3" s="46"/>
      <c r="S3" s="47"/>
      <c r="T3" s="47"/>
      <c r="U3" s="47"/>
      <c r="V3" s="47"/>
      <c r="W3" s="47"/>
      <c r="X3" s="47"/>
      <c r="Y3" s="48"/>
      <c r="Z3" s="47"/>
      <c r="AA3" s="46"/>
      <c r="AB3" s="46"/>
      <c r="AC3" s="46"/>
      <c r="AD3" s="46"/>
      <c r="AE3" s="46"/>
      <c r="AF3" s="46"/>
    </row>
    <row r="4" spans="1:45" s="142" customFormat="1" ht="10" thickBot="1">
      <c r="A4" s="137"/>
      <c r="B4" s="137"/>
      <c r="C4" s="137"/>
      <c r="D4" s="438" t="s">
        <v>566</v>
      </c>
      <c r="E4" s="138"/>
      <c r="F4" s="139"/>
      <c r="G4" s="137"/>
      <c r="H4" s="137"/>
      <c r="I4" s="137"/>
      <c r="J4" s="137"/>
      <c r="K4" s="137"/>
      <c r="L4" s="137"/>
      <c r="M4" s="137"/>
      <c r="N4" s="137"/>
      <c r="O4" s="137"/>
      <c r="P4" s="137"/>
      <c r="Q4" s="137"/>
      <c r="R4" s="137"/>
      <c r="S4" s="140"/>
      <c r="T4" s="140"/>
      <c r="U4" s="140"/>
      <c r="V4" s="140"/>
      <c r="W4" s="140"/>
      <c r="X4" s="140"/>
      <c r="Y4" s="141"/>
      <c r="Z4" s="140"/>
      <c r="AA4" s="137"/>
      <c r="AB4" s="137"/>
      <c r="AC4" s="137"/>
      <c r="AD4" s="137"/>
      <c r="AE4" s="137"/>
      <c r="AF4" s="137"/>
      <c r="AH4" s="452"/>
    </row>
    <row r="5" spans="1:45" ht="23.65" customHeight="1">
      <c r="A5" s="46"/>
      <c r="B5" s="46"/>
      <c r="C5" s="144"/>
      <c r="D5" s="520" t="s">
        <v>430</v>
      </c>
      <c r="E5" s="523" t="s">
        <v>431</v>
      </c>
      <c r="F5" s="575" t="s">
        <v>464</v>
      </c>
      <c r="G5" s="576"/>
      <c r="H5" s="577"/>
      <c r="I5" s="604" t="s">
        <v>433</v>
      </c>
      <c r="J5" s="605"/>
      <c r="K5" s="605"/>
      <c r="L5" s="605"/>
      <c r="M5" s="605"/>
      <c r="N5" s="605"/>
      <c r="O5" s="605"/>
      <c r="P5" s="605"/>
      <c r="Q5" s="605"/>
      <c r="R5" s="605"/>
      <c r="S5" s="606"/>
      <c r="T5" s="145"/>
      <c r="U5" s="47"/>
      <c r="V5" s="47"/>
      <c r="W5" s="47"/>
      <c r="X5" s="297" t="s">
        <v>311</v>
      </c>
      <c r="Y5" s="48"/>
      <c r="Z5" s="48"/>
      <c r="AA5" s="48"/>
      <c r="AB5" s="48"/>
      <c r="AC5" s="48"/>
      <c r="AD5" s="46"/>
      <c r="AE5" s="46"/>
      <c r="AF5" s="46"/>
    </row>
    <row r="6" spans="1:45" ht="23.65" customHeight="1" thickBot="1">
      <c r="A6" s="46"/>
      <c r="B6" s="46"/>
      <c r="C6" s="146"/>
      <c r="D6" s="521"/>
      <c r="E6" s="524"/>
      <c r="F6" s="578"/>
      <c r="G6" s="579"/>
      <c r="H6" s="580"/>
      <c r="I6" s="607"/>
      <c r="J6" s="608"/>
      <c r="K6" s="608"/>
      <c r="L6" s="608"/>
      <c r="M6" s="608"/>
      <c r="N6" s="608"/>
      <c r="O6" s="608"/>
      <c r="P6" s="608"/>
      <c r="Q6" s="608"/>
      <c r="R6" s="608"/>
      <c r="S6" s="609"/>
      <c r="T6" s="147"/>
      <c r="U6" s="47"/>
      <c r="V6" s="47"/>
      <c r="W6" s="47"/>
      <c r="X6" s="598" t="str">
        <f>'大会申込一覧表(印刷して提出)'!E4</f>
        <v>令和６年度　第２４１回松戸市陸上競技記録会</v>
      </c>
      <c r="Y6" s="599"/>
      <c r="Z6" s="599"/>
      <c r="AA6" s="599"/>
      <c r="AB6" s="599"/>
      <c r="AC6" s="600"/>
      <c r="AD6" s="46"/>
      <c r="AE6" s="46"/>
      <c r="AF6" s="46"/>
    </row>
    <row r="7" spans="1:45" ht="27.8" customHeight="1">
      <c r="A7" s="46"/>
      <c r="B7" s="46"/>
      <c r="C7" s="146"/>
      <c r="D7" s="521"/>
      <c r="E7" s="524"/>
      <c r="F7" s="559" t="s">
        <v>486</v>
      </c>
      <c r="G7" s="560"/>
      <c r="H7" s="561"/>
      <c r="I7" s="565" t="s">
        <v>485</v>
      </c>
      <c r="J7" s="566"/>
      <c r="K7" s="566"/>
      <c r="L7" s="566"/>
      <c r="M7" s="566"/>
      <c r="N7" s="566"/>
      <c r="O7" s="566"/>
      <c r="P7" s="566"/>
      <c r="Q7" s="566"/>
      <c r="R7" s="566"/>
      <c r="S7" s="567"/>
      <c r="T7" s="147"/>
      <c r="U7" s="47"/>
      <c r="V7" s="47"/>
      <c r="W7" s="47"/>
      <c r="X7" s="601"/>
      <c r="Y7" s="602"/>
      <c r="Z7" s="602"/>
      <c r="AA7" s="602"/>
      <c r="AB7" s="602"/>
      <c r="AC7" s="603"/>
      <c r="AD7" s="46"/>
      <c r="AE7" s="46"/>
      <c r="AF7" s="46"/>
    </row>
    <row r="8" spans="1:45" ht="27.8" customHeight="1" thickBot="1">
      <c r="A8" s="46"/>
      <c r="B8" s="46"/>
      <c r="C8" s="146"/>
      <c r="D8" s="521"/>
      <c r="E8" s="524"/>
      <c r="F8" s="562"/>
      <c r="G8" s="563"/>
      <c r="H8" s="564"/>
      <c r="I8" s="568"/>
      <c r="J8" s="569"/>
      <c r="K8" s="569"/>
      <c r="L8" s="569"/>
      <c r="M8" s="569"/>
      <c r="N8" s="569"/>
      <c r="O8" s="569"/>
      <c r="P8" s="569"/>
      <c r="Q8" s="569"/>
      <c r="R8" s="569"/>
      <c r="S8" s="570"/>
      <c r="T8" s="147"/>
      <c r="U8" s="47"/>
      <c r="V8" s="47"/>
      <c r="W8" s="47"/>
      <c r="X8" s="241" t="s">
        <v>484</v>
      </c>
      <c r="Y8" s="242"/>
      <c r="Z8" s="80"/>
      <c r="AA8" s="80"/>
      <c r="AB8" s="80"/>
      <c r="AC8" s="88"/>
      <c r="AD8" s="46"/>
      <c r="AE8" s="46"/>
      <c r="AF8" s="46"/>
    </row>
    <row r="9" spans="1:45" ht="20.2" customHeight="1">
      <c r="A9" s="46"/>
      <c r="B9" s="46"/>
      <c r="C9" s="146"/>
      <c r="D9" s="521"/>
      <c r="E9" s="524"/>
      <c r="F9" s="559"/>
      <c r="G9" s="560"/>
      <c r="H9" s="561"/>
      <c r="I9" s="581"/>
      <c r="J9" s="582"/>
      <c r="K9" s="582"/>
      <c r="L9" s="582"/>
      <c r="M9" s="582"/>
      <c r="N9" s="582"/>
      <c r="O9" s="582"/>
      <c r="P9" s="582"/>
      <c r="Q9" s="582"/>
      <c r="R9" s="582"/>
      <c r="S9" s="583"/>
      <c r="T9" s="147"/>
      <c r="U9" s="47"/>
      <c r="V9" s="47"/>
      <c r="W9" s="47"/>
      <c r="X9" s="82" t="s">
        <v>443</v>
      </c>
      <c r="Y9" s="130"/>
      <c r="Z9" s="131"/>
      <c r="AA9" s="430" t="s">
        <v>444</v>
      </c>
      <c r="AB9" s="83"/>
      <c r="AC9" s="88"/>
      <c r="AD9" s="46"/>
      <c r="AE9" s="46"/>
      <c r="AF9" s="298"/>
      <c r="AI9" s="424"/>
      <c r="AJ9" s="424"/>
      <c r="AK9" s="424"/>
      <c r="AL9" s="424"/>
      <c r="AM9" s="424"/>
      <c r="AN9" s="424"/>
      <c r="AO9" s="424"/>
      <c r="AP9" s="424"/>
      <c r="AQ9" s="424"/>
      <c r="AR9" s="424"/>
      <c r="AS9" s="424"/>
    </row>
    <row r="10" spans="1:45" ht="20.2" customHeight="1">
      <c r="A10" s="46"/>
      <c r="B10" s="46"/>
      <c r="C10" s="146"/>
      <c r="D10" s="521"/>
      <c r="E10" s="525"/>
      <c r="F10" s="562"/>
      <c r="G10" s="563"/>
      <c r="H10" s="564"/>
      <c r="I10" s="581"/>
      <c r="J10" s="582"/>
      <c r="K10" s="582"/>
      <c r="L10" s="582"/>
      <c r="M10" s="582"/>
      <c r="N10" s="582"/>
      <c r="O10" s="582"/>
      <c r="P10" s="582"/>
      <c r="Q10" s="582"/>
      <c r="R10" s="582"/>
      <c r="S10" s="583"/>
      <c r="T10" s="147"/>
      <c r="U10" s="47"/>
      <c r="V10" s="47"/>
      <c r="W10" s="47"/>
      <c r="X10" s="132" t="s">
        <v>314</v>
      </c>
      <c r="Y10" s="407">
        <f>COUNTIFS(競技者データ入力シート!$BP$8:$BP$57,1,競技者データ入力シート!$I$8:$I$57,"一般大学",競技者データ入力シート!$J$8:$J$57,"男")+COUNTIFS(競技者データ入力シート!$BQ$8:$BQ$57,1,競技者データ入力シート!$I$8:$I$57,"一般大学",競技者データ入力シート!$J$8:$J$57,"男")</f>
        <v>0</v>
      </c>
      <c r="Z10" s="134" t="str">
        <f>IF(Y10="","","人")</f>
        <v>人</v>
      </c>
      <c r="AA10" s="431" t="s">
        <v>314</v>
      </c>
      <c r="AB10" s="407">
        <f>COUNTIFS(競技者データ入力シート!$BP$8:$BP$57,1,競技者データ入力シート!$I$8:$I$57,"一般大学",競技者データ入力シート!$J$8:$J$57,"女")+COUNTIFS(競技者データ入力シート!$BQ$8:$BQ$57,1,競技者データ入力シート!$I$8:$I$57,"一般大学",競技者データ入力シート!$J$8:$J$57,"女")</f>
        <v>0</v>
      </c>
      <c r="AC10" s="134" t="str">
        <f>IF(AB10="","","人")</f>
        <v>人</v>
      </c>
      <c r="AD10" s="46"/>
      <c r="AE10" s="46"/>
      <c r="AF10" s="298"/>
      <c r="AI10" s="424"/>
      <c r="AJ10" s="429"/>
      <c r="AK10" s="429"/>
      <c r="AL10" s="429"/>
      <c r="AM10" s="429"/>
      <c r="AN10" s="429"/>
      <c r="AO10" s="429"/>
      <c r="AP10" s="424"/>
      <c r="AQ10" s="424"/>
      <c r="AR10" s="424"/>
      <c r="AS10" s="424"/>
    </row>
    <row r="11" spans="1:45" ht="20.2" customHeight="1">
      <c r="A11" s="46"/>
      <c r="B11" s="46"/>
      <c r="C11" s="146"/>
      <c r="D11" s="521"/>
      <c r="E11" s="536" t="s">
        <v>434</v>
      </c>
      <c r="F11" s="550" t="s">
        <v>435</v>
      </c>
      <c r="G11" s="551"/>
      <c r="H11" s="551"/>
      <c r="I11" s="551"/>
      <c r="J11" s="551"/>
      <c r="K11" s="551"/>
      <c r="L11" s="551"/>
      <c r="M11" s="551"/>
      <c r="N11" s="551"/>
      <c r="O11" s="552"/>
      <c r="P11" s="541" t="s">
        <v>432</v>
      </c>
      <c r="Q11" s="542"/>
      <c r="R11" s="542"/>
      <c r="S11" s="543"/>
      <c r="T11" s="147"/>
      <c r="U11" s="47"/>
      <c r="V11" s="47"/>
      <c r="W11" s="47"/>
      <c r="X11" s="133" t="s">
        <v>440</v>
      </c>
      <c r="Y11" s="408">
        <f>COUNTIFS(競技者データ入力シート!$BP$8:$BP$57,1,競技者データ入力シート!$I$8:$I$57,"高校",競技者データ入力シート!$J$8:$J$57,"男")+COUNTIFS(競技者データ入力シート!$BP$8:$BP$57,1,競技者データ入力シート!$I$8:$I$57,"中学",競技者データ入力シート!$J$8:$J$57,"男")+COUNTIFS(競技者データ入力シート!$BQ$8:$BQ$57,1,競技者データ入力シート!$I$8:$I$57,"高校",競技者データ入力シート!$J$8:$J$57,"男")+COUNTIFS(競技者データ入力シート!$BQ$8:$BQ$57,1,競技者データ入力シート!$I$8:$I$57,"中学",競技者データ入力シート!$J$8:$J$57,"男")</f>
        <v>0</v>
      </c>
      <c r="Z11" s="135" t="str">
        <f t="shared" ref="Z11:Z12" si="0">IF(Y11="","","人")</f>
        <v>人</v>
      </c>
      <c r="AA11" s="432" t="s">
        <v>440</v>
      </c>
      <c r="AB11" s="408">
        <f>COUNTIFS(競技者データ入力シート!$BP$8:$BP$57,1,競技者データ入力シート!$I$8:$I$57,"高校",競技者データ入力シート!$J$8:$J$57,"女")+COUNTIFS(競技者データ入力シート!$BP$8:$BP$57,1,競技者データ入力シート!$I$8:$I$57,"中学",競技者データ入力シート!$J$8:$J$57,"女")+COUNTIFS(競技者データ入力シート!$BQ$8:$BQ$57,1,競技者データ入力シート!$I$8:$I$57,"高校",競技者データ入力シート!$J$8:$J$57,"女")+COUNTIFS(競技者データ入力シート!$BQ$8:$BQ$57,1,競技者データ入力シート!$I$8:$I$57,"中学",競技者データ入力シート!$J$8:$J$57,"女")</f>
        <v>0</v>
      </c>
      <c r="AC11" s="135" t="str">
        <f t="shared" ref="AC11:AC12" si="1">IF(AB11="","","人")</f>
        <v>人</v>
      </c>
      <c r="AD11" s="46"/>
      <c r="AE11" s="46"/>
      <c r="AF11" s="298"/>
      <c r="AI11" s="424"/>
      <c r="AJ11" s="429"/>
      <c r="AK11" s="437"/>
      <c r="AL11" s="429"/>
      <c r="AM11" s="429"/>
      <c r="AN11" s="429"/>
      <c r="AO11" s="429"/>
      <c r="AP11" s="424"/>
      <c r="AQ11" s="424"/>
      <c r="AR11" s="424"/>
      <c r="AS11" s="424"/>
    </row>
    <row r="12" spans="1:45" ht="20.2" customHeight="1">
      <c r="A12" s="46"/>
      <c r="B12" s="46"/>
      <c r="C12" s="146"/>
      <c r="D12" s="521"/>
      <c r="E12" s="537"/>
      <c r="F12" s="553" t="s">
        <v>564</v>
      </c>
      <c r="G12" s="554"/>
      <c r="H12" s="554"/>
      <c r="I12" s="554"/>
      <c r="J12" s="554"/>
      <c r="K12" s="554"/>
      <c r="L12" s="554"/>
      <c r="M12" s="554"/>
      <c r="N12" s="554"/>
      <c r="O12" s="555"/>
      <c r="P12" s="544"/>
      <c r="Q12" s="545"/>
      <c r="R12" s="545"/>
      <c r="S12" s="546"/>
      <c r="T12" s="147"/>
      <c r="U12" s="47"/>
      <c r="V12" s="47"/>
      <c r="W12" s="47"/>
      <c r="X12" s="84" t="s">
        <v>427</v>
      </c>
      <c r="Y12" s="175">
        <f>SUM(Y10:Y11)</f>
        <v>0</v>
      </c>
      <c r="Z12" s="136" t="str">
        <f t="shared" si="0"/>
        <v>人</v>
      </c>
      <c r="AA12" s="433" t="s">
        <v>406</v>
      </c>
      <c r="AB12" s="176">
        <f>SUM(AB10:AB11)</f>
        <v>0</v>
      </c>
      <c r="AC12" s="88" t="str">
        <f t="shared" si="1"/>
        <v>人</v>
      </c>
      <c r="AD12" s="46"/>
      <c r="AE12" s="46"/>
      <c r="AF12" s="298"/>
      <c r="AI12" s="424"/>
      <c r="AJ12" s="429"/>
      <c r="AK12" s="429"/>
      <c r="AL12" s="429"/>
      <c r="AM12" s="429"/>
      <c r="AN12" s="429"/>
      <c r="AO12" s="429"/>
      <c r="AP12" s="424"/>
      <c r="AQ12" s="424"/>
      <c r="AR12" s="424"/>
      <c r="AS12" s="424"/>
    </row>
    <row r="13" spans="1:45" ht="20.2" customHeight="1" thickBot="1">
      <c r="A13" s="46"/>
      <c r="B13" s="46"/>
      <c r="C13" s="146"/>
      <c r="D13" s="522"/>
      <c r="E13" s="538"/>
      <c r="F13" s="556"/>
      <c r="G13" s="557"/>
      <c r="H13" s="557"/>
      <c r="I13" s="557"/>
      <c r="J13" s="557"/>
      <c r="K13" s="557"/>
      <c r="L13" s="557"/>
      <c r="M13" s="557"/>
      <c r="N13" s="557"/>
      <c r="O13" s="558"/>
      <c r="P13" s="547"/>
      <c r="Q13" s="548"/>
      <c r="R13" s="548"/>
      <c r="S13" s="549"/>
      <c r="T13" s="147"/>
      <c r="U13" s="47"/>
      <c r="V13" s="47"/>
      <c r="W13" s="47"/>
      <c r="X13" s="295" t="s">
        <v>428</v>
      </c>
      <c r="Y13" s="243"/>
      <c r="Z13" s="239"/>
      <c r="AA13" s="239"/>
      <c r="AB13" s="239"/>
      <c r="AC13" s="240"/>
      <c r="AD13" s="46"/>
      <c r="AE13" s="46"/>
      <c r="AF13" s="298"/>
      <c r="AI13" s="424"/>
      <c r="AJ13" s="429"/>
      <c r="AK13" s="429"/>
      <c r="AL13" s="429"/>
      <c r="AM13" s="429"/>
      <c r="AN13" s="429"/>
      <c r="AO13" s="429"/>
      <c r="AP13" s="424"/>
      <c r="AQ13" s="424"/>
      <c r="AR13" s="424"/>
      <c r="AS13" s="424"/>
    </row>
    <row r="14" spans="1:45" ht="20.2" customHeight="1" thickTop="1" thickBot="1">
      <c r="A14" s="46"/>
      <c r="B14" s="46"/>
      <c r="C14" s="146"/>
      <c r="D14" s="184" t="s">
        <v>346</v>
      </c>
      <c r="E14" s="533" t="s">
        <v>359</v>
      </c>
      <c r="F14" s="534"/>
      <c r="G14" s="534"/>
      <c r="H14" s="534"/>
      <c r="I14" s="534"/>
      <c r="J14" s="534"/>
      <c r="K14" s="534"/>
      <c r="L14" s="534"/>
      <c r="M14" s="534"/>
      <c r="N14" s="534"/>
      <c r="O14" s="534"/>
      <c r="P14" s="534"/>
      <c r="Q14" s="534"/>
      <c r="R14" s="534"/>
      <c r="S14" s="535"/>
      <c r="T14" s="147"/>
      <c r="U14" s="47"/>
      <c r="V14" s="47"/>
      <c r="W14" s="47"/>
      <c r="X14" s="158" t="s">
        <v>303</v>
      </c>
      <c r="Y14" s="49" t="s">
        <v>304</v>
      </c>
      <c r="Z14" s="50"/>
      <c r="AA14" s="158" t="s">
        <v>305</v>
      </c>
      <c r="AB14" s="51" t="s">
        <v>304</v>
      </c>
      <c r="AC14" s="52"/>
      <c r="AD14" s="46"/>
      <c r="AE14" s="46"/>
      <c r="AF14" s="298"/>
      <c r="AI14" s="424"/>
      <c r="AJ14" s="429"/>
      <c r="AK14" s="429"/>
      <c r="AL14" s="429"/>
      <c r="AM14" s="429"/>
      <c r="AN14" s="429"/>
      <c r="AO14" s="429"/>
      <c r="AP14" s="424"/>
      <c r="AQ14" s="424"/>
      <c r="AR14" s="424"/>
      <c r="AS14" s="424"/>
    </row>
    <row r="15" spans="1:45" ht="20.2" customHeight="1" thickTop="1" thickBot="1">
      <c r="A15" s="46"/>
      <c r="B15" s="46"/>
      <c r="C15" s="148"/>
      <c r="D15" s="573" t="s">
        <v>347</v>
      </c>
      <c r="E15" s="574"/>
      <c r="F15" s="539" t="s">
        <v>436</v>
      </c>
      <c r="G15" s="539"/>
      <c r="H15" s="539"/>
      <c r="I15" s="539"/>
      <c r="J15" s="539"/>
      <c r="K15" s="539"/>
      <c r="L15" s="539"/>
      <c r="M15" s="539"/>
      <c r="N15" s="539"/>
      <c r="O15" s="539"/>
      <c r="P15" s="539"/>
      <c r="Q15" s="539"/>
      <c r="R15" s="539"/>
      <c r="S15" s="540"/>
      <c r="T15" s="149"/>
      <c r="U15" s="47"/>
      <c r="V15" s="47"/>
      <c r="W15" s="47"/>
      <c r="X15" s="126" t="s">
        <v>413</v>
      </c>
      <c r="Y15" s="172">
        <f>COUNTIF(競技者データ入力シート!$Q$8:$Q$57,X15)</f>
        <v>0</v>
      </c>
      <c r="Z15" s="127" t="s">
        <v>306</v>
      </c>
      <c r="AA15" s="128" t="s">
        <v>416</v>
      </c>
      <c r="AB15" s="459">
        <f>COUNTIF(競技者データ入力シート!$Q$8:$Q$57,AA15)</f>
        <v>0</v>
      </c>
      <c r="AC15" s="127" t="s">
        <v>306</v>
      </c>
      <c r="AD15" s="46"/>
      <c r="AE15" s="46"/>
      <c r="AF15" s="298"/>
      <c r="AH15" s="451">
        <f>Y15+AB15+AB16</f>
        <v>0</v>
      </c>
      <c r="AI15" s="424"/>
      <c r="AJ15" s="429"/>
      <c r="AK15" s="429"/>
      <c r="AL15" s="429"/>
      <c r="AM15" s="429"/>
      <c r="AN15" s="429"/>
      <c r="AO15" s="429"/>
      <c r="AP15" s="424"/>
      <c r="AQ15" s="424"/>
      <c r="AR15" s="424"/>
      <c r="AS15" s="424"/>
    </row>
    <row r="16" spans="1:45" ht="20.2" customHeight="1" thickBot="1">
      <c r="A16" s="46"/>
      <c r="B16" s="46"/>
      <c r="C16" s="46"/>
      <c r="D16" s="296"/>
      <c r="E16" s="296"/>
      <c r="F16" s="296"/>
      <c r="G16" s="296"/>
      <c r="H16" s="296"/>
      <c r="I16" s="296"/>
      <c r="J16" s="296"/>
      <c r="K16" s="296"/>
      <c r="L16" s="296"/>
      <c r="M16" s="296"/>
      <c r="N16" s="296"/>
      <c r="O16" s="296"/>
      <c r="P16" s="296"/>
      <c r="Q16" s="296"/>
      <c r="R16" s="296"/>
      <c r="S16" s="296"/>
      <c r="T16" s="47"/>
      <c r="U16" s="375"/>
      <c r="V16" s="375"/>
      <c r="W16" s="375"/>
      <c r="X16" s="129" t="s">
        <v>414</v>
      </c>
      <c r="Y16" s="173">
        <f>COUNTIF(競技者データ入力シート!$Q$8:$Q$57,X16)</f>
        <v>0</v>
      </c>
      <c r="Z16" s="55" t="s">
        <v>306</v>
      </c>
      <c r="AA16" s="54" t="s">
        <v>417</v>
      </c>
      <c r="AB16" s="461">
        <f>COUNTIF(競技者データ入力シート!$Q$8:$Q$57,AA16)</f>
        <v>0</v>
      </c>
      <c r="AC16" s="55" t="s">
        <v>306</v>
      </c>
      <c r="AD16" s="46"/>
      <c r="AE16" s="46"/>
      <c r="AF16" s="298"/>
      <c r="AH16" s="451">
        <f>Y16+Y17+AB17</f>
        <v>0</v>
      </c>
      <c r="AI16" s="424"/>
      <c r="AJ16" s="429"/>
      <c r="AK16" s="429"/>
      <c r="AL16" s="429"/>
      <c r="AM16" s="429"/>
      <c r="AN16" s="429"/>
      <c r="AO16" s="429"/>
      <c r="AP16" s="424"/>
      <c r="AQ16" s="424"/>
      <c r="AR16" s="424"/>
      <c r="AS16" s="424"/>
    </row>
    <row r="17" spans="1:45" ht="20.2" customHeight="1">
      <c r="A17" s="46"/>
      <c r="B17" s="46"/>
      <c r="C17" s="150"/>
      <c r="D17" s="526" t="s">
        <v>351</v>
      </c>
      <c r="E17" s="527"/>
      <c r="F17" s="527"/>
      <c r="G17" s="527"/>
      <c r="H17" s="527"/>
      <c r="I17" s="527"/>
      <c r="J17" s="527"/>
      <c r="K17" s="527"/>
      <c r="L17" s="527"/>
      <c r="M17" s="527"/>
      <c r="N17" s="527"/>
      <c r="O17" s="527"/>
      <c r="P17" s="527"/>
      <c r="Q17" s="527"/>
      <c r="R17" s="527"/>
      <c r="S17" s="528"/>
      <c r="T17" s="151"/>
      <c r="U17" s="375"/>
      <c r="V17" s="375"/>
      <c r="W17" s="375"/>
      <c r="X17" s="129" t="s">
        <v>562</v>
      </c>
      <c r="Y17" s="173">
        <f>COUNTIF(競技者データ入力シート!$Q$8:$Q$57,X17)</f>
        <v>0</v>
      </c>
      <c r="Z17" s="55" t="s">
        <v>306</v>
      </c>
      <c r="AA17" s="54" t="s">
        <v>563</v>
      </c>
      <c r="AB17" s="460">
        <f>COUNTIF(競技者データ入力シート!$Q$8:$Q$57,AA17)</f>
        <v>0</v>
      </c>
      <c r="AC17" s="55" t="s">
        <v>306</v>
      </c>
      <c r="AD17" s="46"/>
      <c r="AE17" s="46"/>
      <c r="AF17" s="298"/>
      <c r="AI17" s="424"/>
      <c r="AJ17" s="429"/>
      <c r="AK17" s="429"/>
      <c r="AL17" s="429"/>
      <c r="AM17" s="429"/>
      <c r="AN17" s="429"/>
      <c r="AO17" s="429"/>
      <c r="AP17" s="424"/>
      <c r="AQ17" s="424"/>
      <c r="AR17" s="424"/>
      <c r="AS17" s="424"/>
    </row>
    <row r="18" spans="1:45" ht="20.2" customHeight="1">
      <c r="A18" s="46"/>
      <c r="B18" s="46"/>
      <c r="C18" s="152"/>
      <c r="D18" s="290" t="s">
        <v>408</v>
      </c>
      <c r="E18" s="275"/>
      <c r="F18" s="275"/>
      <c r="G18" s="275"/>
      <c r="H18" s="275"/>
      <c r="I18" s="275"/>
      <c r="J18" s="275"/>
      <c r="K18" s="275"/>
      <c r="L18" s="275"/>
      <c r="M18" s="275"/>
      <c r="N18" s="275"/>
      <c r="O18" s="275"/>
      <c r="P18" s="275"/>
      <c r="Q18" s="275"/>
      <c r="R18" s="275"/>
      <c r="S18" s="276"/>
      <c r="T18" s="153"/>
      <c r="U18" s="47"/>
      <c r="V18" s="375"/>
      <c r="W18" s="375"/>
      <c r="X18" s="129" t="s">
        <v>553</v>
      </c>
      <c r="Y18" s="173">
        <f>COUNTIF(競技者データ入力シート!$Q$8:$Q$57,X18)</f>
        <v>0</v>
      </c>
      <c r="Z18" s="55" t="s">
        <v>306</v>
      </c>
      <c r="AA18" s="467" t="s">
        <v>554</v>
      </c>
      <c r="AB18" s="174">
        <f>COUNTIF(競技者データ入力シート!$Q$8:$Q$57,AA18)</f>
        <v>0</v>
      </c>
      <c r="AC18" s="77" t="s">
        <v>306</v>
      </c>
      <c r="AD18" s="46"/>
      <c r="AE18" s="46"/>
      <c r="AF18" s="298"/>
      <c r="AI18" s="424"/>
      <c r="AJ18" s="429"/>
      <c r="AK18" s="429"/>
      <c r="AL18" s="429"/>
      <c r="AM18" s="429"/>
      <c r="AN18" s="429"/>
      <c r="AO18" s="429"/>
      <c r="AP18" s="424"/>
      <c r="AQ18" s="424"/>
      <c r="AR18" s="424"/>
      <c r="AS18" s="424"/>
    </row>
    <row r="19" spans="1:45" ht="20.2" customHeight="1">
      <c r="A19" s="46"/>
      <c r="B19" s="46"/>
      <c r="C19" s="152"/>
      <c r="D19" s="290"/>
      <c r="E19" s="275"/>
      <c r="F19" s="275"/>
      <c r="G19" s="275"/>
      <c r="H19" s="275"/>
      <c r="I19" s="275"/>
      <c r="J19" s="275"/>
      <c r="K19" s="275"/>
      <c r="L19" s="275"/>
      <c r="M19" s="275"/>
      <c r="N19" s="275"/>
      <c r="O19" s="275"/>
      <c r="P19" s="275"/>
      <c r="Q19" s="275"/>
      <c r="R19" s="275"/>
      <c r="S19" s="276"/>
      <c r="T19" s="153"/>
      <c r="U19" s="375"/>
      <c r="V19" s="375"/>
      <c r="W19" s="375"/>
      <c r="X19" s="466"/>
      <c r="Y19" s="174"/>
      <c r="Z19" s="77"/>
      <c r="AA19" s="514"/>
      <c r="AB19" s="463"/>
      <c r="AC19" s="464"/>
      <c r="AD19" s="46"/>
      <c r="AE19" s="46"/>
      <c r="AF19" s="46"/>
      <c r="AI19" s="424"/>
      <c r="AJ19" s="429"/>
      <c r="AK19" s="429"/>
      <c r="AL19" s="429"/>
      <c r="AM19" s="429"/>
      <c r="AN19" s="429"/>
      <c r="AO19" s="429"/>
      <c r="AP19" s="424"/>
      <c r="AQ19" s="424"/>
      <c r="AR19" s="424"/>
      <c r="AS19" s="424"/>
    </row>
    <row r="20" spans="1:45" ht="19.5" customHeight="1">
      <c r="A20" s="53"/>
      <c r="B20" s="46"/>
      <c r="C20" s="152"/>
      <c r="D20" s="291" t="s">
        <v>407</v>
      </c>
      <c r="E20" s="277"/>
      <c r="F20" s="277"/>
      <c r="G20" s="277"/>
      <c r="H20" s="277"/>
      <c r="I20" s="277"/>
      <c r="J20" s="277"/>
      <c r="K20" s="277"/>
      <c r="L20" s="277"/>
      <c r="M20" s="277"/>
      <c r="N20" s="277"/>
      <c r="O20" s="277"/>
      <c r="P20" s="277"/>
      <c r="Q20" s="277"/>
      <c r="R20" s="277"/>
      <c r="S20" s="278"/>
      <c r="T20" s="153"/>
      <c r="U20" s="375"/>
      <c r="V20" s="375"/>
      <c r="W20" s="375"/>
      <c r="X20" s="462" t="s">
        <v>429</v>
      </c>
      <c r="Y20" s="463">
        <f>SUM(Y15:Y19)</f>
        <v>0</v>
      </c>
      <c r="Z20" s="464" t="s">
        <v>306</v>
      </c>
      <c r="AA20" s="465" t="s">
        <v>429</v>
      </c>
      <c r="AB20" s="463">
        <f>SUM(AB15:AB18)</f>
        <v>0</v>
      </c>
      <c r="AC20" s="464" t="s">
        <v>306</v>
      </c>
      <c r="AD20" s="46"/>
      <c r="AE20" s="46"/>
      <c r="AF20" s="46"/>
      <c r="AI20" s="424"/>
      <c r="AJ20" s="429"/>
      <c r="AK20" s="429"/>
      <c r="AL20" s="429"/>
      <c r="AM20" s="429"/>
      <c r="AN20" s="429"/>
      <c r="AO20" s="429"/>
      <c r="AP20" s="424"/>
      <c r="AQ20" s="424"/>
      <c r="AR20" s="424"/>
      <c r="AS20" s="424"/>
    </row>
    <row r="21" spans="1:45" s="14" customFormat="1" ht="19.5" customHeight="1" thickBot="1">
      <c r="A21" s="53"/>
      <c r="B21" s="46"/>
      <c r="C21" s="154"/>
      <c r="D21" s="292" t="s">
        <v>410</v>
      </c>
      <c r="E21" s="279"/>
      <c r="F21" s="279"/>
      <c r="G21" s="279"/>
      <c r="H21" s="279"/>
      <c r="I21" s="279"/>
      <c r="J21" s="279"/>
      <c r="K21" s="279"/>
      <c r="L21" s="279"/>
      <c r="M21" s="279"/>
      <c r="N21" s="279"/>
      <c r="O21" s="279"/>
      <c r="P21" s="279"/>
      <c r="Q21" s="279"/>
      <c r="R21" s="279"/>
      <c r="S21" s="280"/>
      <c r="T21" s="155"/>
      <c r="U21" s="375"/>
      <c r="V21" s="47"/>
      <c r="W21" s="47"/>
      <c r="X21" s="47"/>
      <c r="Y21" s="48"/>
      <c r="Z21" s="47"/>
      <c r="AA21" s="46"/>
      <c r="AB21" s="46"/>
      <c r="AC21" s="46"/>
      <c r="AD21" s="46"/>
      <c r="AE21" s="46"/>
      <c r="AF21" s="428"/>
      <c r="AG21" s="429"/>
      <c r="AH21" s="429"/>
      <c r="AI21" s="429"/>
      <c r="AJ21" s="429"/>
      <c r="AK21" s="429"/>
      <c r="AL21" s="429"/>
      <c r="AM21" s="428"/>
      <c r="AN21" s="428"/>
      <c r="AO21" s="428"/>
      <c r="AP21" s="428"/>
    </row>
    <row r="22" spans="1:45" s="14" customFormat="1" ht="19.5" customHeight="1" thickTop="1">
      <c r="A22" s="53"/>
      <c r="B22" s="53"/>
      <c r="C22" s="146"/>
      <c r="D22" s="529" t="s">
        <v>60</v>
      </c>
      <c r="E22" s="531" t="s">
        <v>61</v>
      </c>
      <c r="F22" s="588" t="s">
        <v>62</v>
      </c>
      <c r="G22" s="589"/>
      <c r="H22" s="588" t="s">
        <v>63</v>
      </c>
      <c r="I22" s="589"/>
      <c r="J22" s="610" t="s">
        <v>64</v>
      </c>
      <c r="K22" s="571" t="s">
        <v>353</v>
      </c>
      <c r="L22" s="571" t="s">
        <v>354</v>
      </c>
      <c r="M22" s="571" t="s">
        <v>352</v>
      </c>
      <c r="N22" s="571" t="s">
        <v>355</v>
      </c>
      <c r="O22" s="571" t="s">
        <v>356</v>
      </c>
      <c r="P22" s="586" t="s">
        <v>66</v>
      </c>
      <c r="Q22" s="592" t="s">
        <v>357</v>
      </c>
      <c r="R22" s="594" t="s">
        <v>358</v>
      </c>
      <c r="S22" s="47"/>
      <c r="T22" s="147"/>
      <c r="U22" s="375"/>
      <c r="V22" s="47"/>
      <c r="W22" s="47"/>
      <c r="X22" s="86" t="s">
        <v>307</v>
      </c>
      <c r="Y22" s="87"/>
      <c r="Z22" s="88"/>
      <c r="AA22" s="53"/>
      <c r="AB22" s="46"/>
      <c r="AC22" s="46"/>
      <c r="AD22"/>
      <c r="AE22" s="453"/>
      <c r="AF22" s="428"/>
      <c r="AG22" s="429"/>
      <c r="AH22" s="429"/>
      <c r="AI22" s="429"/>
      <c r="AJ22" s="429"/>
      <c r="AK22" s="429"/>
      <c r="AL22" s="429"/>
      <c r="AM22" s="428"/>
      <c r="AN22" s="428"/>
      <c r="AO22" s="428"/>
      <c r="AP22" s="428"/>
    </row>
    <row r="23" spans="1:45" s="14" customFormat="1" ht="19.5" customHeight="1" thickBot="1">
      <c r="A23" s="53"/>
      <c r="B23" s="53"/>
      <c r="C23" s="146"/>
      <c r="D23" s="530"/>
      <c r="E23" s="532"/>
      <c r="F23" s="293" t="s">
        <v>72</v>
      </c>
      <c r="G23" s="293" t="s">
        <v>73</v>
      </c>
      <c r="H23" s="293" t="s">
        <v>74</v>
      </c>
      <c r="I23" s="293" t="s">
        <v>75</v>
      </c>
      <c r="J23" s="611"/>
      <c r="K23" s="572"/>
      <c r="L23" s="572"/>
      <c r="M23" s="572"/>
      <c r="N23" s="572"/>
      <c r="O23" s="572"/>
      <c r="P23" s="587"/>
      <c r="Q23" s="593"/>
      <c r="R23" s="595"/>
      <c r="S23" s="47"/>
      <c r="T23" s="147"/>
      <c r="U23" s="375"/>
      <c r="V23" s="47"/>
      <c r="W23" s="47"/>
      <c r="X23" s="420" t="s">
        <v>308</v>
      </c>
      <c r="Y23" s="612">
        <f>競技者データ入力シート!BG87</f>
        <v>0</v>
      </c>
      <c r="Z23" s="613"/>
      <c r="AA23" s="46"/>
      <c r="AB23" s="53"/>
      <c r="AC23" s="46"/>
      <c r="AD23"/>
      <c r="AE23" s="451"/>
      <c r="AF23" s="428"/>
      <c r="AG23" s="429"/>
      <c r="AH23" s="429"/>
      <c r="AI23" s="429"/>
      <c r="AJ23" s="429"/>
      <c r="AK23" s="429"/>
      <c r="AL23" s="429"/>
      <c r="AM23" s="428"/>
      <c r="AN23" s="428"/>
      <c r="AO23" s="428"/>
      <c r="AP23" s="428"/>
    </row>
    <row r="24" spans="1:45" s="14" customFormat="1" ht="19.5" customHeight="1">
      <c r="A24" s="53"/>
      <c r="B24" s="53"/>
      <c r="C24" s="146"/>
      <c r="D24" s="56" t="s">
        <v>78</v>
      </c>
      <c r="E24" s="57" t="s">
        <v>457</v>
      </c>
      <c r="F24" s="58" t="s">
        <v>80</v>
      </c>
      <c r="G24" s="58" t="s">
        <v>81</v>
      </c>
      <c r="H24" s="58" t="s">
        <v>421</v>
      </c>
      <c r="I24" s="59" t="s">
        <v>420</v>
      </c>
      <c r="J24" s="60" t="s">
        <v>453</v>
      </c>
      <c r="K24" s="61" t="s">
        <v>442</v>
      </c>
      <c r="L24" s="62" t="s">
        <v>84</v>
      </c>
      <c r="M24" s="63" t="s">
        <v>423</v>
      </c>
      <c r="N24" s="64">
        <v>2001</v>
      </c>
      <c r="O24" s="64" t="s">
        <v>458</v>
      </c>
      <c r="P24" s="64" t="s">
        <v>459</v>
      </c>
      <c r="Q24" s="65" t="s">
        <v>12</v>
      </c>
      <c r="R24" s="66" t="s">
        <v>460</v>
      </c>
      <c r="S24" s="47"/>
      <c r="T24" s="147"/>
      <c r="U24" s="47"/>
      <c r="V24" s="47"/>
      <c r="W24" s="47"/>
      <c r="X24" s="421" t="s">
        <v>309</v>
      </c>
      <c r="Y24" s="596">
        <f>競技者データ入力シート!BG88</f>
        <v>0</v>
      </c>
      <c r="Z24" s="597"/>
      <c r="AA24" s="46"/>
      <c r="AB24" s="53"/>
      <c r="AC24" s="46"/>
      <c r="AD24"/>
      <c r="AE24" s="451"/>
      <c r="AF24" s="428"/>
      <c r="AG24" s="429"/>
      <c r="AH24" s="429"/>
      <c r="AI24" s="429"/>
      <c r="AJ24" s="429"/>
      <c r="AK24" s="429"/>
      <c r="AL24" s="429"/>
      <c r="AM24" s="428"/>
      <c r="AN24" s="428"/>
      <c r="AO24" s="428"/>
      <c r="AP24" s="428"/>
    </row>
    <row r="25" spans="1:45" s="14" customFormat="1" ht="19.5" customHeight="1" thickBot="1">
      <c r="A25" s="46"/>
      <c r="B25" s="53"/>
      <c r="C25" s="146"/>
      <c r="D25" s="67" t="s">
        <v>78</v>
      </c>
      <c r="E25" s="68">
        <v>4567</v>
      </c>
      <c r="F25" s="69" t="s">
        <v>91</v>
      </c>
      <c r="G25" s="69" t="s">
        <v>92</v>
      </c>
      <c r="H25" s="69" t="s">
        <v>419</v>
      </c>
      <c r="I25" s="70" t="s">
        <v>461</v>
      </c>
      <c r="J25" s="71" t="s">
        <v>455</v>
      </c>
      <c r="K25" s="72" t="s">
        <v>16</v>
      </c>
      <c r="L25" s="73" t="s">
        <v>95</v>
      </c>
      <c r="M25" s="74" t="s">
        <v>422</v>
      </c>
      <c r="N25" s="75">
        <v>1980</v>
      </c>
      <c r="O25" s="75" t="s">
        <v>462</v>
      </c>
      <c r="P25" s="75" t="s">
        <v>459</v>
      </c>
      <c r="Q25" s="74" t="s">
        <v>18</v>
      </c>
      <c r="R25" s="76" t="s">
        <v>463</v>
      </c>
      <c r="S25" s="47"/>
      <c r="T25" s="147"/>
      <c r="U25" s="375"/>
      <c r="V25" s="47"/>
      <c r="W25" s="47"/>
      <c r="X25" s="422" t="s">
        <v>310</v>
      </c>
      <c r="Y25" s="590">
        <f>Y23+Y24</f>
        <v>0</v>
      </c>
      <c r="Z25" s="591"/>
      <c r="AA25" s="46"/>
      <c r="AB25" s="53"/>
      <c r="AC25" s="46"/>
      <c r="AD25"/>
      <c r="AE25" s="451"/>
      <c r="AF25" s="238"/>
      <c r="AG25"/>
      <c r="AH25" s="451"/>
      <c r="AI25" s="428"/>
      <c r="AJ25" s="429"/>
      <c r="AK25" s="429"/>
      <c r="AL25" s="429"/>
      <c r="AM25" s="429"/>
      <c r="AN25" s="429"/>
      <c r="AO25" s="429"/>
      <c r="AP25" s="428"/>
      <c r="AQ25" s="428"/>
      <c r="AR25" s="428"/>
      <c r="AS25" s="428"/>
    </row>
    <row r="26" spans="1:45" ht="19.5" customHeight="1">
      <c r="A26" s="46"/>
      <c r="B26" s="53"/>
      <c r="C26" s="146"/>
      <c r="D26" s="143" t="s">
        <v>320</v>
      </c>
      <c r="E26" s="258">
        <v>1</v>
      </c>
      <c r="F26" s="584">
        <v>2</v>
      </c>
      <c r="G26" s="585"/>
      <c r="H26" s="584">
        <v>3</v>
      </c>
      <c r="I26" s="585"/>
      <c r="J26" s="258">
        <v>4</v>
      </c>
      <c r="K26" s="258">
        <v>5</v>
      </c>
      <c r="L26" s="258">
        <v>6</v>
      </c>
      <c r="M26" s="258">
        <v>7</v>
      </c>
      <c r="N26" s="258">
        <v>8</v>
      </c>
      <c r="O26" s="258">
        <v>9</v>
      </c>
      <c r="P26" s="258">
        <v>10</v>
      </c>
      <c r="Q26" s="258">
        <v>11</v>
      </c>
      <c r="R26" s="259">
        <v>12</v>
      </c>
      <c r="S26" s="47"/>
      <c r="T26" s="147"/>
      <c r="U26" s="375"/>
      <c r="V26" s="47"/>
      <c r="W26" s="47"/>
      <c r="X26" s="47"/>
      <c r="Y26" s="48"/>
      <c r="Z26" s="47"/>
      <c r="AA26" s="14"/>
      <c r="AB26" s="14"/>
      <c r="AC26" s="14"/>
      <c r="AD26" s="46"/>
      <c r="AE26" s="53"/>
      <c r="AF26" s="238"/>
      <c r="AI26" s="424"/>
      <c r="AJ26" s="429"/>
      <c r="AK26" s="429"/>
      <c r="AL26" s="429"/>
      <c r="AM26" s="429"/>
      <c r="AN26" s="429"/>
      <c r="AO26" s="429"/>
      <c r="AP26" s="424"/>
      <c r="AQ26" s="424"/>
      <c r="AR26" s="424"/>
      <c r="AS26" s="424"/>
    </row>
    <row r="27" spans="1:45" ht="19.5" customHeight="1">
      <c r="A27" s="46"/>
      <c r="B27" s="46"/>
      <c r="C27" s="146"/>
      <c r="D27" s="281" t="s">
        <v>321</v>
      </c>
      <c r="E27" s="282" t="s">
        <v>361</v>
      </c>
      <c r="F27" s="282"/>
      <c r="G27" s="282"/>
      <c r="H27" s="282"/>
      <c r="I27" s="282"/>
      <c r="J27" s="282"/>
      <c r="K27" s="282"/>
      <c r="L27" s="282"/>
      <c r="M27" s="282"/>
      <c r="N27" s="282"/>
      <c r="O27" s="282"/>
      <c r="P27" s="282"/>
      <c r="Q27" s="282"/>
      <c r="R27" s="282"/>
      <c r="S27" s="283"/>
      <c r="T27" s="147"/>
      <c r="U27" s="375"/>
      <c r="V27" s="47"/>
      <c r="W27" s="47"/>
      <c r="X27" s="47"/>
      <c r="Y27" s="48"/>
      <c r="Z27" s="47"/>
      <c r="AD27" s="46"/>
      <c r="AE27" s="53"/>
      <c r="AF27" s="238"/>
      <c r="AI27" s="424"/>
      <c r="AJ27" s="429"/>
      <c r="AK27" s="429"/>
      <c r="AL27" s="429"/>
      <c r="AM27" s="429"/>
      <c r="AN27" s="429"/>
      <c r="AO27" s="429"/>
      <c r="AP27" s="424"/>
      <c r="AQ27" s="424"/>
      <c r="AR27" s="424"/>
      <c r="AS27" s="424"/>
    </row>
    <row r="28" spans="1:45" ht="19.5" customHeight="1">
      <c r="A28" s="46"/>
      <c r="B28" s="46"/>
      <c r="C28" s="146"/>
      <c r="D28" s="284" t="s">
        <v>322</v>
      </c>
      <c r="E28" s="285" t="s">
        <v>315</v>
      </c>
      <c r="F28" s="285"/>
      <c r="G28" s="285"/>
      <c r="H28" s="285"/>
      <c r="I28" s="285"/>
      <c r="J28" s="285"/>
      <c r="K28" s="285"/>
      <c r="L28" s="285"/>
      <c r="M28" s="285"/>
      <c r="N28" s="285"/>
      <c r="O28" s="285"/>
      <c r="P28" s="285"/>
      <c r="Q28" s="285"/>
      <c r="R28" s="285"/>
      <c r="S28" s="286"/>
      <c r="T28" s="147"/>
      <c r="U28" s="47"/>
      <c r="V28" s="47"/>
      <c r="W28" s="47"/>
      <c r="X28" s="47"/>
      <c r="Y28" s="48"/>
      <c r="Z28" s="47"/>
      <c r="AD28" s="81"/>
      <c r="AE28" s="46"/>
      <c r="AF28" s="238"/>
      <c r="AI28" s="424"/>
      <c r="AJ28" s="424"/>
      <c r="AK28" s="424"/>
      <c r="AL28" s="424"/>
      <c r="AM28" s="424"/>
      <c r="AN28" s="424"/>
      <c r="AO28" s="424"/>
      <c r="AP28" s="424"/>
      <c r="AQ28" s="424"/>
      <c r="AR28" s="424"/>
      <c r="AS28" s="424"/>
    </row>
    <row r="29" spans="1:45" ht="19.5" customHeight="1">
      <c r="A29" s="46"/>
      <c r="B29" s="46"/>
      <c r="C29" s="146"/>
      <c r="D29" s="284" t="s">
        <v>323</v>
      </c>
      <c r="E29" s="285" t="s">
        <v>345</v>
      </c>
      <c r="F29" s="285"/>
      <c r="G29" s="285"/>
      <c r="H29" s="285"/>
      <c r="I29" s="285"/>
      <c r="J29" s="285"/>
      <c r="K29" s="287"/>
      <c r="L29" s="288"/>
      <c r="M29" s="285"/>
      <c r="N29" s="285"/>
      <c r="O29" s="285"/>
      <c r="P29" s="285"/>
      <c r="Q29" s="285"/>
      <c r="R29" s="285"/>
      <c r="S29" s="286"/>
      <c r="T29" s="147"/>
      <c r="U29" s="47"/>
      <c r="V29" s="47"/>
      <c r="W29" s="47"/>
      <c r="X29" s="47"/>
      <c r="Y29" s="48"/>
      <c r="Z29" s="47"/>
      <c r="AA29" s="46"/>
      <c r="AB29" s="46"/>
      <c r="AC29" s="409"/>
      <c r="AD29" s="81"/>
      <c r="AE29" s="46"/>
      <c r="AF29" s="53"/>
      <c r="AI29" s="424"/>
      <c r="AJ29" s="424"/>
      <c r="AK29" s="424"/>
      <c r="AL29" s="424"/>
      <c r="AM29" s="424"/>
      <c r="AN29" s="424"/>
      <c r="AO29" s="424"/>
      <c r="AP29" s="424"/>
      <c r="AQ29" s="424"/>
      <c r="AR29" s="424"/>
      <c r="AS29" s="424"/>
    </row>
    <row r="30" spans="1:45" ht="19.5" customHeight="1">
      <c r="A30" s="46"/>
      <c r="B30" s="46"/>
      <c r="C30" s="146"/>
      <c r="D30" s="284" t="s">
        <v>324</v>
      </c>
      <c r="E30" s="285" t="s">
        <v>316</v>
      </c>
      <c r="F30" s="285"/>
      <c r="G30" s="285"/>
      <c r="H30" s="285"/>
      <c r="I30" s="285"/>
      <c r="J30" s="285"/>
      <c r="K30" s="287"/>
      <c r="L30" s="288"/>
      <c r="M30" s="285"/>
      <c r="N30" s="285"/>
      <c r="O30" s="285"/>
      <c r="P30" s="285"/>
      <c r="Q30" s="285"/>
      <c r="R30" s="285"/>
      <c r="S30" s="286"/>
      <c r="T30" s="147"/>
      <c r="U30" s="47"/>
      <c r="V30" s="47"/>
      <c r="W30" s="47"/>
      <c r="X30" s="47"/>
      <c r="Y30" s="48"/>
      <c r="Z30" s="47"/>
      <c r="AA30" s="46"/>
      <c r="AB30" s="46"/>
      <c r="AC30" s="46"/>
      <c r="AD30" s="81"/>
      <c r="AE30" s="46"/>
      <c r="AF30" s="46"/>
      <c r="AI30" s="424"/>
      <c r="AJ30" s="424"/>
      <c r="AK30" s="424"/>
      <c r="AL30" s="424"/>
      <c r="AM30" s="424"/>
      <c r="AN30" s="424"/>
      <c r="AO30" s="424"/>
      <c r="AP30" s="424"/>
      <c r="AQ30" s="424"/>
      <c r="AR30" s="424"/>
      <c r="AS30" s="424"/>
    </row>
    <row r="31" spans="1:45" ht="19.5" customHeight="1">
      <c r="A31" s="46"/>
      <c r="B31" s="46"/>
      <c r="C31" s="146"/>
      <c r="D31" s="284" t="s">
        <v>325</v>
      </c>
      <c r="E31" s="285" t="s">
        <v>317</v>
      </c>
      <c r="F31" s="285"/>
      <c r="G31" s="285"/>
      <c r="H31" s="285"/>
      <c r="I31" s="285"/>
      <c r="J31" s="285"/>
      <c r="K31" s="287"/>
      <c r="L31" s="288"/>
      <c r="M31" s="285"/>
      <c r="N31" s="285"/>
      <c r="O31" s="285"/>
      <c r="P31" s="285"/>
      <c r="Q31" s="285"/>
      <c r="R31" s="285"/>
      <c r="S31" s="286"/>
      <c r="T31" s="147"/>
      <c r="U31" s="47"/>
      <c r="V31" s="47"/>
      <c r="W31" s="47"/>
      <c r="X31" s="47"/>
      <c r="Y31" s="48"/>
      <c r="Z31" s="47"/>
      <c r="AA31" s="46"/>
      <c r="AB31" s="46"/>
      <c r="AC31" s="46"/>
      <c r="AD31" s="81"/>
      <c r="AE31" s="46"/>
      <c r="AF31" s="46"/>
    </row>
    <row r="32" spans="1:45" ht="19.5" customHeight="1">
      <c r="A32" s="46"/>
      <c r="B32" s="46"/>
      <c r="C32" s="146"/>
      <c r="D32" s="284" t="s">
        <v>326</v>
      </c>
      <c r="E32" s="285" t="s">
        <v>350</v>
      </c>
      <c r="F32" s="285"/>
      <c r="G32" s="285"/>
      <c r="H32" s="285"/>
      <c r="I32" s="285"/>
      <c r="J32" s="285"/>
      <c r="K32" s="287"/>
      <c r="L32" s="288"/>
      <c r="M32" s="285"/>
      <c r="N32" s="285"/>
      <c r="O32" s="285"/>
      <c r="P32" s="285"/>
      <c r="Q32" s="285"/>
      <c r="R32" s="285"/>
      <c r="S32" s="286"/>
      <c r="T32" s="147"/>
      <c r="U32" s="47"/>
      <c r="V32" s="47"/>
      <c r="W32" s="47"/>
      <c r="X32" s="47"/>
      <c r="Y32" s="48"/>
      <c r="Z32" s="47"/>
      <c r="AA32" s="46"/>
      <c r="AB32" s="46"/>
      <c r="AC32" s="46"/>
      <c r="AD32" s="81"/>
      <c r="AE32" s="46"/>
      <c r="AF32" s="46"/>
    </row>
    <row r="33" spans="1:32" ht="19.5" customHeight="1">
      <c r="A33" s="46"/>
      <c r="B33" s="46"/>
      <c r="C33" s="146"/>
      <c r="D33" s="284" t="s">
        <v>327</v>
      </c>
      <c r="E33" s="285" t="s">
        <v>350</v>
      </c>
      <c r="F33" s="285"/>
      <c r="G33" s="285"/>
      <c r="H33" s="285"/>
      <c r="I33" s="285"/>
      <c r="J33" s="285"/>
      <c r="K33" s="285"/>
      <c r="L33" s="285"/>
      <c r="M33" s="285"/>
      <c r="N33" s="285"/>
      <c r="O33" s="285"/>
      <c r="P33" s="285"/>
      <c r="Q33" s="285"/>
      <c r="R33" s="285"/>
      <c r="S33" s="376"/>
      <c r="T33" s="147"/>
      <c r="U33" s="47"/>
      <c r="V33" s="47"/>
      <c r="W33" s="47"/>
      <c r="X33" s="47"/>
      <c r="Y33" s="48"/>
      <c r="Z33" s="47"/>
      <c r="AA33" s="46"/>
      <c r="AB33" s="46"/>
      <c r="AC33" s="46"/>
      <c r="AD33" s="81"/>
      <c r="AE33" s="46"/>
      <c r="AF33" s="46"/>
    </row>
    <row r="34" spans="1:32" ht="19.5" customHeight="1">
      <c r="A34" s="46"/>
      <c r="B34" s="46"/>
      <c r="C34" s="146"/>
      <c r="D34" s="284" t="s">
        <v>328</v>
      </c>
      <c r="E34" s="285" t="s">
        <v>317</v>
      </c>
      <c r="F34" s="285"/>
      <c r="G34" s="285"/>
      <c r="H34" s="285"/>
      <c r="I34" s="285"/>
      <c r="J34" s="285"/>
      <c r="K34" s="285"/>
      <c r="L34" s="285"/>
      <c r="M34" s="285"/>
      <c r="N34" s="285"/>
      <c r="O34" s="285"/>
      <c r="P34" s="285"/>
      <c r="Q34" s="285"/>
      <c r="R34" s="285"/>
      <c r="S34" s="376"/>
      <c r="T34" s="147"/>
      <c r="U34" s="47"/>
      <c r="V34" s="47"/>
      <c r="W34" s="47"/>
      <c r="X34" s="47"/>
      <c r="Y34" s="48"/>
      <c r="Z34" s="47"/>
      <c r="AA34" s="46"/>
      <c r="AB34" s="46"/>
      <c r="AC34" s="46"/>
      <c r="AD34" s="81"/>
      <c r="AE34" s="46"/>
      <c r="AF34" s="46"/>
    </row>
    <row r="35" spans="1:32" ht="19.5" customHeight="1">
      <c r="A35" s="46"/>
      <c r="B35" s="46"/>
      <c r="C35" s="146"/>
      <c r="D35" s="284" t="s">
        <v>329</v>
      </c>
      <c r="E35" s="285" t="s">
        <v>317</v>
      </c>
      <c r="F35" s="285"/>
      <c r="G35" s="285"/>
      <c r="H35" s="285"/>
      <c r="I35" s="285"/>
      <c r="J35" s="285"/>
      <c r="K35" s="285"/>
      <c r="L35" s="285"/>
      <c r="M35" s="285"/>
      <c r="N35" s="285"/>
      <c r="O35" s="285"/>
      <c r="P35" s="285"/>
      <c r="Q35" s="285"/>
      <c r="R35" s="285"/>
      <c r="S35" s="376"/>
      <c r="T35" s="147"/>
      <c r="U35" s="47"/>
      <c r="V35" s="47"/>
      <c r="W35" s="47"/>
      <c r="X35" s="47"/>
      <c r="Y35" s="48"/>
      <c r="Z35" s="47"/>
      <c r="AA35" s="46"/>
      <c r="AB35" s="46"/>
      <c r="AC35" s="46"/>
      <c r="AD35" s="81"/>
      <c r="AE35" s="46"/>
      <c r="AF35" s="46"/>
    </row>
    <row r="36" spans="1:32" ht="19.5" customHeight="1">
      <c r="A36" s="46"/>
      <c r="B36" s="46"/>
      <c r="C36" s="146"/>
      <c r="D36" s="284" t="s">
        <v>330</v>
      </c>
      <c r="E36" s="285" t="s">
        <v>317</v>
      </c>
      <c r="F36" s="285"/>
      <c r="G36" s="285"/>
      <c r="H36" s="285"/>
      <c r="I36" s="285"/>
      <c r="J36" s="285"/>
      <c r="K36" s="285"/>
      <c r="L36" s="285"/>
      <c r="M36" s="285"/>
      <c r="N36" s="285"/>
      <c r="O36" s="285"/>
      <c r="P36" s="285"/>
      <c r="Q36" s="285"/>
      <c r="R36" s="285"/>
      <c r="S36" s="376"/>
      <c r="T36" s="147"/>
      <c r="U36" s="47"/>
      <c r="V36" s="47"/>
      <c r="W36" s="47"/>
      <c r="X36" s="47"/>
      <c r="Y36" s="48"/>
      <c r="Z36" s="47"/>
      <c r="AA36" s="46"/>
      <c r="AB36" s="46"/>
      <c r="AC36" s="46"/>
      <c r="AD36" s="81"/>
      <c r="AE36" s="46"/>
      <c r="AF36" s="46"/>
    </row>
    <row r="37" spans="1:32" ht="19.5" customHeight="1">
      <c r="A37" s="46"/>
      <c r="B37" s="46"/>
      <c r="C37" s="171"/>
      <c r="D37" s="284" t="s">
        <v>331</v>
      </c>
      <c r="E37" s="285" t="s">
        <v>318</v>
      </c>
      <c r="F37" s="285"/>
      <c r="G37" s="285"/>
      <c r="H37" s="285"/>
      <c r="I37" s="285"/>
      <c r="J37" s="285"/>
      <c r="K37" s="285"/>
      <c r="L37" s="285"/>
      <c r="M37" s="285"/>
      <c r="N37" s="285"/>
      <c r="O37" s="285"/>
      <c r="P37" s="285"/>
      <c r="Q37" s="285"/>
      <c r="R37" s="285"/>
      <c r="S37" s="376"/>
      <c r="T37" s="147"/>
      <c r="U37" s="47"/>
      <c r="V37" s="47"/>
      <c r="W37" s="47"/>
      <c r="X37" s="47"/>
      <c r="Y37" s="48"/>
      <c r="Z37" s="47"/>
      <c r="AA37" s="46"/>
      <c r="AB37" s="46"/>
      <c r="AC37" s="46"/>
      <c r="AD37" s="81"/>
      <c r="AE37" s="46"/>
      <c r="AF37" s="46"/>
    </row>
    <row r="38" spans="1:32" ht="19.5" customHeight="1">
      <c r="A38" s="46"/>
      <c r="B38" s="46"/>
      <c r="C38" s="171"/>
      <c r="D38" s="284" t="s">
        <v>332</v>
      </c>
      <c r="E38" s="285" t="s">
        <v>349</v>
      </c>
      <c r="F38" s="285"/>
      <c r="G38" s="285"/>
      <c r="H38" s="285"/>
      <c r="I38" s="285"/>
      <c r="J38" s="285"/>
      <c r="K38" s="285"/>
      <c r="L38" s="285"/>
      <c r="M38" s="285"/>
      <c r="N38" s="285"/>
      <c r="O38" s="285"/>
      <c r="P38" s="285"/>
      <c r="Q38" s="285"/>
      <c r="R38" s="285"/>
      <c r="S38" s="376"/>
      <c r="T38" s="147"/>
      <c r="U38" s="47"/>
      <c r="V38" s="47"/>
      <c r="W38" s="47"/>
      <c r="X38" s="79"/>
      <c r="Y38" s="85"/>
      <c r="Z38" s="79"/>
      <c r="AA38" s="46"/>
      <c r="AB38" s="46"/>
      <c r="AC38" s="46"/>
      <c r="AD38" s="81"/>
      <c r="AE38" s="81"/>
      <c r="AF38" s="46"/>
    </row>
    <row r="39" spans="1:32" ht="19.5" customHeight="1">
      <c r="A39" s="46"/>
      <c r="B39" s="46"/>
      <c r="C39" s="146"/>
      <c r="D39" s="289" t="s">
        <v>333</v>
      </c>
      <c r="E39" s="299" t="s">
        <v>348</v>
      </c>
      <c r="F39" s="299"/>
      <c r="G39" s="299"/>
      <c r="H39" s="299"/>
      <c r="I39" s="299"/>
      <c r="J39" s="299"/>
      <c r="K39" s="299"/>
      <c r="L39" s="299"/>
      <c r="M39" s="299"/>
      <c r="N39" s="299"/>
      <c r="O39" s="299"/>
      <c r="P39" s="299"/>
      <c r="Q39" s="299"/>
      <c r="R39" s="299"/>
      <c r="S39" s="377"/>
      <c r="T39" s="147"/>
      <c r="U39" s="47"/>
      <c r="V39" s="47"/>
      <c r="W39" s="47"/>
      <c r="X39" s="47"/>
      <c r="Y39" s="48"/>
      <c r="Z39" s="47"/>
      <c r="AA39" s="46"/>
      <c r="AB39" s="46"/>
      <c r="AC39" s="46"/>
      <c r="AD39" s="46"/>
      <c r="AE39" s="81"/>
      <c r="AF39" s="46"/>
    </row>
    <row r="40" spans="1:32" ht="19.5" customHeight="1">
      <c r="A40" s="46"/>
      <c r="B40" s="46"/>
      <c r="C40" s="146"/>
      <c r="D40" s="46"/>
      <c r="E40" s="46"/>
      <c r="F40" s="46"/>
      <c r="G40" s="46"/>
      <c r="H40" s="46"/>
      <c r="I40" s="46"/>
      <c r="J40" s="46"/>
      <c r="K40" s="46"/>
      <c r="L40" s="46"/>
      <c r="M40" s="46"/>
      <c r="N40" s="46"/>
      <c r="O40" s="46"/>
      <c r="P40" s="46"/>
      <c r="Q40" s="46"/>
      <c r="R40" s="46"/>
      <c r="S40" s="309"/>
      <c r="T40" s="147"/>
      <c r="U40" s="47"/>
      <c r="V40" s="47"/>
      <c r="W40" s="47"/>
      <c r="X40" s="47"/>
      <c r="Y40" s="48"/>
      <c r="Z40" s="47"/>
      <c r="AA40" s="81"/>
      <c r="AB40" s="81"/>
      <c r="AC40" s="81"/>
      <c r="AD40" s="46"/>
      <c r="AE40" s="81"/>
      <c r="AF40" s="46"/>
    </row>
    <row r="41" spans="1:32" ht="19.5" customHeight="1">
      <c r="A41" s="46"/>
      <c r="B41" s="46"/>
      <c r="C41" s="146"/>
      <c r="D41" s="46"/>
      <c r="E41" s="46"/>
      <c r="F41" s="46"/>
      <c r="G41" s="46"/>
      <c r="H41" s="46"/>
      <c r="I41" s="46"/>
      <c r="J41" s="46"/>
      <c r="K41" s="46"/>
      <c r="L41" s="46"/>
      <c r="M41" s="46"/>
      <c r="N41" s="46"/>
      <c r="O41" s="46"/>
      <c r="P41" s="46"/>
      <c r="Q41" s="46"/>
      <c r="R41" s="46"/>
      <c r="S41" s="309"/>
      <c r="T41" s="147"/>
      <c r="U41" s="47"/>
      <c r="V41" s="47"/>
      <c r="W41" s="47"/>
      <c r="X41" s="47"/>
      <c r="Y41" s="48"/>
      <c r="Z41" s="47"/>
      <c r="AA41" s="81"/>
      <c r="AB41" s="81"/>
      <c r="AC41" s="81"/>
      <c r="AD41" s="46"/>
      <c r="AE41" s="81"/>
      <c r="AF41" s="46"/>
    </row>
    <row r="42" spans="1:32" ht="19.5" customHeight="1">
      <c r="A42" s="46"/>
      <c r="B42" s="46"/>
      <c r="C42" s="146"/>
      <c r="D42" s="46"/>
      <c r="E42" s="46"/>
      <c r="F42" s="46"/>
      <c r="G42" s="46"/>
      <c r="H42" s="46"/>
      <c r="I42" s="46"/>
      <c r="J42" s="46"/>
      <c r="K42" s="46"/>
      <c r="L42" s="46"/>
      <c r="M42" s="46"/>
      <c r="N42" s="46"/>
      <c r="O42" s="46"/>
      <c r="P42" s="46"/>
      <c r="Q42" s="46"/>
      <c r="R42" s="46"/>
      <c r="S42" s="309"/>
      <c r="T42" s="147"/>
      <c r="U42" s="47"/>
      <c r="V42" s="47"/>
      <c r="W42" s="47"/>
      <c r="X42" s="47"/>
      <c r="Y42" s="48"/>
      <c r="Z42" s="47"/>
      <c r="AA42" s="46"/>
      <c r="AB42" s="46"/>
      <c r="AC42" s="46"/>
      <c r="AD42" s="46"/>
      <c r="AE42" s="46"/>
      <c r="AF42" s="46"/>
    </row>
    <row r="43" spans="1:32" ht="19.5" customHeight="1">
      <c r="A43" s="46"/>
      <c r="B43" s="46"/>
      <c r="C43" s="146"/>
      <c r="D43" s="46"/>
      <c r="E43" s="46"/>
      <c r="F43" s="46"/>
      <c r="G43" s="46"/>
      <c r="H43" s="46"/>
      <c r="I43" s="46"/>
      <c r="J43" s="46"/>
      <c r="K43" s="46"/>
      <c r="L43" s="46"/>
      <c r="M43" s="46"/>
      <c r="N43" s="46"/>
      <c r="O43" s="46"/>
      <c r="P43" s="46"/>
      <c r="Q43" s="46"/>
      <c r="R43" s="46"/>
      <c r="S43" s="309"/>
      <c r="T43" s="147"/>
      <c r="U43" s="47"/>
      <c r="V43" s="47"/>
      <c r="W43" s="47"/>
      <c r="X43" s="47"/>
      <c r="Y43" s="48"/>
      <c r="Z43" s="47"/>
      <c r="AA43" s="46"/>
      <c r="AB43" s="46"/>
      <c r="AC43" s="46"/>
      <c r="AD43" s="46"/>
      <c r="AE43" s="46"/>
      <c r="AF43" s="46"/>
    </row>
    <row r="44" spans="1:32" ht="19.5" customHeight="1">
      <c r="A44" s="46"/>
      <c r="B44" s="46"/>
      <c r="C44" s="146"/>
      <c r="D44" s="300" t="s">
        <v>319</v>
      </c>
      <c r="E44" s="301"/>
      <c r="F44" s="301"/>
      <c r="G44" s="301"/>
      <c r="H44" s="301"/>
      <c r="I44" s="301"/>
      <c r="J44" s="301"/>
      <c r="K44" s="301"/>
      <c r="L44" s="301"/>
      <c r="M44" s="301"/>
      <c r="N44" s="301"/>
      <c r="O44" s="301"/>
      <c r="P44" s="301"/>
      <c r="Q44" s="301"/>
      <c r="R44" s="301"/>
      <c r="S44" s="378"/>
      <c r="T44" s="147"/>
      <c r="U44" s="47"/>
      <c r="V44" s="47"/>
      <c r="W44" s="47"/>
      <c r="X44" s="47"/>
      <c r="Y44" s="48"/>
      <c r="Z44" s="47"/>
      <c r="AA44" s="46"/>
      <c r="AB44" s="46"/>
      <c r="AC44" s="46"/>
      <c r="AD44" s="46"/>
      <c r="AE44" s="46"/>
      <c r="AF44" s="46"/>
    </row>
    <row r="45" spans="1:32" ht="19.5" customHeight="1">
      <c r="A45" s="46"/>
      <c r="B45" s="46"/>
      <c r="C45" s="146"/>
      <c r="D45" s="302" t="s">
        <v>339</v>
      </c>
      <c r="E45" s="282" t="s">
        <v>342</v>
      </c>
      <c r="F45" s="282"/>
      <c r="G45" s="282"/>
      <c r="H45" s="282"/>
      <c r="I45" s="282"/>
      <c r="J45" s="282"/>
      <c r="K45" s="282"/>
      <c r="L45" s="282"/>
      <c r="M45" s="282"/>
      <c r="N45" s="282"/>
      <c r="O45" s="282"/>
      <c r="P45" s="282"/>
      <c r="Q45" s="282"/>
      <c r="R45" s="282"/>
      <c r="S45" s="379"/>
      <c r="T45" s="147"/>
      <c r="U45" s="47"/>
      <c r="V45" s="47"/>
      <c r="W45" s="47"/>
      <c r="X45" s="47"/>
      <c r="Y45" s="48"/>
      <c r="Z45" s="47"/>
      <c r="AA45" s="46"/>
      <c r="AB45" s="46"/>
      <c r="AC45" s="46"/>
      <c r="AD45" s="46"/>
      <c r="AE45" s="46"/>
      <c r="AF45" s="46"/>
    </row>
    <row r="46" spans="1:32" ht="19.5" customHeight="1">
      <c r="A46" s="46"/>
      <c r="B46" s="46"/>
      <c r="C46" s="146"/>
      <c r="D46" s="303" t="s">
        <v>340</v>
      </c>
      <c r="E46" s="285" t="s">
        <v>411</v>
      </c>
      <c r="F46" s="285"/>
      <c r="G46" s="285"/>
      <c r="H46" s="285"/>
      <c r="I46" s="285"/>
      <c r="J46" s="285"/>
      <c r="K46" s="285"/>
      <c r="L46" s="285"/>
      <c r="M46" s="285"/>
      <c r="N46" s="285"/>
      <c r="O46" s="285"/>
      <c r="P46" s="285"/>
      <c r="Q46" s="285"/>
      <c r="R46" s="285"/>
      <c r="S46" s="376"/>
      <c r="T46" s="147"/>
      <c r="U46" s="47"/>
      <c r="V46" s="47"/>
      <c r="W46" s="47"/>
      <c r="X46" s="47"/>
      <c r="Y46" s="48"/>
      <c r="Z46" s="47"/>
      <c r="AA46" s="46"/>
      <c r="AB46" s="46"/>
      <c r="AC46" s="46"/>
      <c r="AD46" s="46"/>
      <c r="AE46" s="46"/>
      <c r="AF46" s="46"/>
    </row>
    <row r="47" spans="1:32" ht="19.5" customHeight="1">
      <c r="A47" s="46"/>
      <c r="B47" s="46"/>
      <c r="C47" s="146"/>
      <c r="D47" s="304" t="s">
        <v>341</v>
      </c>
      <c r="E47" s="305" t="s">
        <v>343</v>
      </c>
      <c r="F47" s="305"/>
      <c r="G47" s="305"/>
      <c r="H47" s="305"/>
      <c r="I47" s="305"/>
      <c r="J47" s="305"/>
      <c r="K47" s="305"/>
      <c r="L47" s="305"/>
      <c r="M47" s="305"/>
      <c r="N47" s="305"/>
      <c r="O47" s="305"/>
      <c r="P47" s="305"/>
      <c r="Q47" s="305"/>
      <c r="R47" s="305"/>
      <c r="S47" s="380"/>
      <c r="T47" s="147"/>
      <c r="U47" s="47"/>
      <c r="V47" s="47"/>
      <c r="W47" s="47"/>
      <c r="X47" s="47"/>
      <c r="Y47" s="48"/>
      <c r="Z47" s="47"/>
      <c r="AA47" s="46"/>
      <c r="AB47" s="46"/>
      <c r="AC47" s="46"/>
      <c r="AD47" s="46"/>
      <c r="AE47" s="46"/>
      <c r="AF47" s="46"/>
    </row>
    <row r="48" spans="1:32" ht="19.5" customHeight="1">
      <c r="A48" s="46"/>
      <c r="B48" s="46"/>
      <c r="C48" s="146"/>
      <c r="D48" s="306"/>
      <c r="E48" s="307" t="s">
        <v>335</v>
      </c>
      <c r="F48" s="307"/>
      <c r="G48" s="307"/>
      <c r="H48" s="307"/>
      <c r="I48" s="307"/>
      <c r="J48" s="307"/>
      <c r="K48" s="307"/>
      <c r="L48" s="307"/>
      <c r="M48" s="307"/>
      <c r="N48" s="307"/>
      <c r="O48" s="307"/>
      <c r="P48" s="307"/>
      <c r="Q48" s="307"/>
      <c r="R48" s="307"/>
      <c r="S48" s="381"/>
      <c r="T48" s="147"/>
      <c r="U48" s="47"/>
      <c r="V48" s="47"/>
      <c r="W48" s="47"/>
      <c r="X48" s="47"/>
      <c r="Y48" s="48"/>
      <c r="Z48" s="47"/>
      <c r="AA48" s="46"/>
      <c r="AB48" s="46"/>
      <c r="AC48" s="46"/>
      <c r="AD48" s="46"/>
      <c r="AE48" s="46"/>
      <c r="AF48" s="46"/>
    </row>
    <row r="49" spans="1:32" ht="19.5" customHeight="1">
      <c r="A49" s="46"/>
      <c r="B49" s="46"/>
      <c r="C49" s="146"/>
      <c r="D49" s="306"/>
      <c r="E49" s="307" t="s">
        <v>336</v>
      </c>
      <c r="F49" s="307"/>
      <c r="G49" s="307"/>
      <c r="H49" s="307"/>
      <c r="I49" s="307"/>
      <c r="J49" s="307"/>
      <c r="K49" s="307"/>
      <c r="L49" s="307"/>
      <c r="M49" s="307"/>
      <c r="N49" s="307"/>
      <c r="O49" s="307"/>
      <c r="P49" s="307"/>
      <c r="Q49" s="307"/>
      <c r="R49" s="307"/>
      <c r="S49" s="381"/>
      <c r="T49" s="147"/>
      <c r="U49" s="47"/>
      <c r="V49" s="47"/>
      <c r="W49" s="47"/>
      <c r="X49" s="47"/>
      <c r="Y49" s="48"/>
      <c r="Z49" s="47"/>
      <c r="AA49" s="46"/>
      <c r="AB49" s="46"/>
      <c r="AC49" s="46"/>
      <c r="AD49" s="46"/>
      <c r="AE49" s="46"/>
      <c r="AF49" s="46"/>
    </row>
    <row r="50" spans="1:32" ht="19.5" customHeight="1">
      <c r="A50" s="46"/>
      <c r="B50" s="46"/>
      <c r="C50" s="146"/>
      <c r="D50" s="306"/>
      <c r="E50" s="307" t="s">
        <v>409</v>
      </c>
      <c r="F50" s="307"/>
      <c r="G50" s="307"/>
      <c r="H50" s="307"/>
      <c r="I50" s="307"/>
      <c r="J50" s="307"/>
      <c r="K50" s="307"/>
      <c r="L50" s="307"/>
      <c r="M50" s="307"/>
      <c r="N50" s="307"/>
      <c r="O50" s="307"/>
      <c r="P50" s="307"/>
      <c r="Q50" s="307"/>
      <c r="R50" s="307"/>
      <c r="S50" s="381"/>
      <c r="T50" s="147"/>
      <c r="U50" s="47"/>
      <c r="V50" s="47"/>
      <c r="W50" s="47"/>
      <c r="X50" s="47"/>
      <c r="Y50" s="48"/>
      <c r="Z50" s="47"/>
      <c r="AA50" s="46"/>
      <c r="AB50" s="46"/>
      <c r="AC50" s="46"/>
      <c r="AD50" s="46"/>
      <c r="AE50" s="46"/>
      <c r="AF50" s="78"/>
    </row>
    <row r="51" spans="1:32" ht="19.5" customHeight="1">
      <c r="A51" s="46"/>
      <c r="B51" s="46"/>
      <c r="C51" s="146"/>
      <c r="D51" s="306"/>
      <c r="E51" s="307" t="s">
        <v>337</v>
      </c>
      <c r="F51" s="307"/>
      <c r="G51" s="307"/>
      <c r="H51" s="307"/>
      <c r="I51" s="307"/>
      <c r="J51" s="307"/>
      <c r="K51" s="307"/>
      <c r="L51" s="307"/>
      <c r="M51" s="307"/>
      <c r="N51" s="307"/>
      <c r="O51" s="307"/>
      <c r="P51" s="307"/>
      <c r="Q51" s="307"/>
      <c r="R51" s="307"/>
      <c r="S51" s="381"/>
      <c r="T51" s="147"/>
      <c r="U51" s="47"/>
      <c r="V51" s="47"/>
      <c r="W51" s="47"/>
      <c r="X51" s="47"/>
      <c r="Y51" s="48"/>
      <c r="Z51" s="47"/>
      <c r="AA51" s="46"/>
      <c r="AB51" s="46"/>
      <c r="AC51" s="46"/>
      <c r="AD51" s="46"/>
      <c r="AE51" s="46"/>
      <c r="AF51" s="45"/>
    </row>
    <row r="52" spans="1:32" ht="19.5" customHeight="1">
      <c r="A52" s="46"/>
      <c r="B52" s="46"/>
      <c r="C52" s="146"/>
      <c r="D52" s="306"/>
      <c r="E52" s="307" t="s">
        <v>334</v>
      </c>
      <c r="F52" s="307"/>
      <c r="G52" s="307"/>
      <c r="H52" s="307"/>
      <c r="I52" s="307"/>
      <c r="J52" s="307"/>
      <c r="K52" s="307"/>
      <c r="L52" s="307"/>
      <c r="M52" s="307"/>
      <c r="N52" s="307"/>
      <c r="O52" s="307"/>
      <c r="P52" s="307"/>
      <c r="Q52" s="307"/>
      <c r="R52" s="307"/>
      <c r="S52" s="381"/>
      <c r="T52" s="147"/>
      <c r="U52" s="47"/>
      <c r="V52" s="47"/>
      <c r="W52" s="47"/>
      <c r="X52" s="47"/>
      <c r="Y52" s="48"/>
      <c r="Z52" s="47"/>
      <c r="AA52" s="46"/>
      <c r="AB52" s="46"/>
      <c r="AC52" s="46"/>
      <c r="AD52" s="46"/>
      <c r="AE52" s="46"/>
      <c r="AF52" s="45"/>
    </row>
    <row r="53" spans="1:32" ht="19.5" customHeight="1">
      <c r="A53" s="46"/>
      <c r="B53" s="46"/>
      <c r="C53" s="146"/>
      <c r="D53" s="308" t="s">
        <v>338</v>
      </c>
      <c r="E53" s="299" t="s">
        <v>360</v>
      </c>
      <c r="F53" s="299"/>
      <c r="G53" s="299"/>
      <c r="H53" s="299"/>
      <c r="I53" s="299"/>
      <c r="J53" s="299"/>
      <c r="K53" s="299"/>
      <c r="L53" s="299"/>
      <c r="M53" s="299"/>
      <c r="N53" s="299"/>
      <c r="O53" s="299"/>
      <c r="P53" s="299"/>
      <c r="Q53" s="299"/>
      <c r="R53" s="299"/>
      <c r="S53" s="377"/>
      <c r="T53" s="147"/>
      <c r="U53" s="47"/>
      <c r="V53" s="47"/>
      <c r="W53" s="47"/>
      <c r="X53" s="47"/>
      <c r="Y53" s="48"/>
      <c r="Z53" s="47"/>
      <c r="AA53" s="46"/>
      <c r="AB53" s="46"/>
      <c r="AC53" s="46"/>
      <c r="AD53" s="46"/>
      <c r="AE53" s="46"/>
      <c r="AF53" s="45"/>
    </row>
    <row r="54" spans="1:32" ht="6.9" customHeight="1" thickBot="1">
      <c r="A54" s="46"/>
      <c r="B54" s="46"/>
      <c r="C54" s="148"/>
      <c r="D54" s="156"/>
      <c r="E54" s="156"/>
      <c r="F54" s="156"/>
      <c r="G54" s="156"/>
      <c r="H54" s="156"/>
      <c r="I54" s="156"/>
      <c r="J54" s="156"/>
      <c r="K54" s="156"/>
      <c r="L54" s="156"/>
      <c r="M54" s="156"/>
      <c r="N54" s="156"/>
      <c r="O54" s="156"/>
      <c r="P54" s="156"/>
      <c r="Q54" s="156"/>
      <c r="R54" s="156"/>
      <c r="S54" s="157"/>
      <c r="T54" s="149"/>
      <c r="U54" s="47"/>
      <c r="V54" s="47"/>
      <c r="W54" s="47"/>
      <c r="X54" s="47"/>
      <c r="Y54" s="48"/>
      <c r="Z54" s="47"/>
      <c r="AA54" s="46"/>
      <c r="AB54" s="46"/>
      <c r="AC54" s="46"/>
      <c r="AD54" s="46"/>
      <c r="AE54" s="46"/>
      <c r="AF54" s="45"/>
    </row>
    <row r="55" spans="1:32" ht="19.5" customHeight="1">
      <c r="A55" s="46"/>
      <c r="B55" s="46"/>
      <c r="C55" s="46"/>
      <c r="D55" s="46"/>
      <c r="E55" s="46"/>
      <c r="F55" s="46"/>
      <c r="G55" s="46"/>
      <c r="H55" s="46"/>
      <c r="I55" s="46"/>
      <c r="J55" s="46"/>
      <c r="K55" s="46"/>
      <c r="L55" s="46"/>
      <c r="M55" s="46"/>
      <c r="N55" s="46"/>
      <c r="O55" s="46"/>
      <c r="P55" s="46"/>
      <c r="Q55" s="46"/>
      <c r="R55" s="46"/>
      <c r="S55" s="47"/>
      <c r="T55" s="47"/>
      <c r="U55" s="47"/>
      <c r="V55" s="47"/>
      <c r="W55" s="47"/>
      <c r="X55" s="47"/>
      <c r="Y55" s="48"/>
      <c r="Z55" s="47"/>
      <c r="AA55" s="46"/>
      <c r="AB55" s="46"/>
      <c r="AC55" s="46"/>
      <c r="AD55" s="46"/>
      <c r="AE55" s="46"/>
      <c r="AF55" s="45"/>
    </row>
    <row r="56" spans="1:32" ht="19.5" customHeight="1">
      <c r="A56" s="46"/>
      <c r="B56" s="46"/>
      <c r="C56" s="46"/>
      <c r="D56" s="46"/>
      <c r="E56" s="46"/>
      <c r="F56" s="46"/>
      <c r="G56" s="46"/>
      <c r="H56" s="46"/>
      <c r="I56" s="46"/>
      <c r="J56" s="46"/>
      <c r="K56" s="46"/>
      <c r="L56" s="46"/>
      <c r="M56" s="46"/>
      <c r="N56" s="46"/>
      <c r="O56" s="46"/>
      <c r="P56" s="46"/>
      <c r="Q56" s="46"/>
      <c r="R56" s="46"/>
      <c r="S56" s="47"/>
      <c r="T56" s="47"/>
      <c r="U56" s="47"/>
      <c r="V56" s="47"/>
      <c r="W56" s="47"/>
      <c r="X56" s="47"/>
      <c r="Y56" s="48"/>
      <c r="Z56" s="47"/>
      <c r="AA56" s="46"/>
      <c r="AB56" s="46"/>
      <c r="AC56" s="46"/>
      <c r="AD56" s="46"/>
      <c r="AE56" s="46"/>
      <c r="AF56" s="45"/>
    </row>
    <row r="57" spans="1:32" ht="19.5" customHeight="1">
      <c r="A57" s="46"/>
      <c r="B57" s="46"/>
      <c r="C57" s="46"/>
      <c r="D57" s="46"/>
      <c r="E57" s="46"/>
      <c r="F57" s="46"/>
      <c r="G57" s="46"/>
      <c r="H57" s="46"/>
      <c r="I57" s="46"/>
      <c r="J57" s="46"/>
      <c r="K57" s="46"/>
      <c r="L57" s="46"/>
      <c r="M57" s="46"/>
      <c r="N57" s="46"/>
      <c r="O57" s="46"/>
      <c r="P57" s="46"/>
      <c r="Q57" s="46"/>
      <c r="R57" s="46"/>
      <c r="S57" s="47"/>
      <c r="T57" s="47"/>
      <c r="U57" s="47"/>
      <c r="V57" s="47"/>
      <c r="W57" s="47"/>
      <c r="X57" s="47"/>
      <c r="Y57" s="48"/>
      <c r="Z57" s="47"/>
      <c r="AA57" s="46"/>
      <c r="AB57" s="46"/>
      <c r="AC57" s="46"/>
      <c r="AD57" s="46"/>
      <c r="AE57" s="46"/>
      <c r="AF57" s="45"/>
    </row>
    <row r="58" spans="1:32" ht="19.5" customHeight="1">
      <c r="A58" s="46"/>
      <c r="B58" s="46"/>
      <c r="C58" s="46"/>
      <c r="D58" s="46"/>
      <c r="E58" s="46"/>
      <c r="F58" s="46"/>
      <c r="G58" s="46"/>
      <c r="H58" s="46"/>
      <c r="I58" s="46"/>
      <c r="J58" s="46"/>
      <c r="K58" s="46"/>
      <c r="L58" s="46"/>
      <c r="M58" s="46"/>
      <c r="N58" s="46"/>
      <c r="O58" s="46"/>
      <c r="P58" s="46"/>
      <c r="Q58" s="46"/>
      <c r="R58" s="46"/>
      <c r="S58" s="47"/>
      <c r="T58" s="47"/>
      <c r="U58" s="47"/>
      <c r="V58" s="47"/>
      <c r="W58" s="47"/>
      <c r="X58" s="47"/>
      <c r="Y58" s="48"/>
      <c r="Z58" s="47"/>
      <c r="AA58" s="46"/>
      <c r="AB58" s="46"/>
      <c r="AC58" s="46"/>
      <c r="AD58" s="46"/>
      <c r="AE58" s="46"/>
      <c r="AF58" s="81"/>
    </row>
    <row r="59" spans="1:32" ht="19.5" customHeight="1">
      <c r="A59" s="46"/>
      <c r="B59" s="46"/>
      <c r="C59" s="46"/>
      <c r="D59" s="46"/>
      <c r="E59" s="46"/>
      <c r="F59" s="46"/>
      <c r="G59" s="46"/>
      <c r="H59" s="46"/>
      <c r="I59" s="46"/>
      <c r="J59" s="46"/>
      <c r="K59" s="46"/>
      <c r="L59" s="46"/>
      <c r="M59" s="46"/>
      <c r="N59" s="46"/>
      <c r="O59" s="46"/>
      <c r="P59" s="46"/>
      <c r="Q59" s="46"/>
      <c r="R59" s="46"/>
      <c r="S59" s="47"/>
      <c r="T59" s="47"/>
      <c r="U59" s="47"/>
      <c r="V59" s="47"/>
      <c r="W59" s="47"/>
      <c r="X59" s="47"/>
      <c r="Y59" s="48"/>
      <c r="Z59" s="47"/>
      <c r="AA59" s="46"/>
      <c r="AB59" s="46"/>
      <c r="AC59" s="46"/>
      <c r="AD59" s="46"/>
      <c r="AE59" s="46"/>
      <c r="AF59" s="81"/>
    </row>
    <row r="60" spans="1:32" ht="14.25" customHeight="1">
      <c r="A60" s="46"/>
      <c r="B60" s="46"/>
      <c r="C60" s="46"/>
      <c r="D60" s="46"/>
      <c r="E60" s="46"/>
      <c r="F60" s="46"/>
      <c r="G60" s="46"/>
      <c r="H60" s="46"/>
      <c r="I60" s="46"/>
      <c r="J60" s="46"/>
      <c r="K60" s="46"/>
      <c r="L60" s="46"/>
      <c r="M60" s="46"/>
      <c r="N60" s="46"/>
      <c r="O60" s="46"/>
      <c r="P60" s="46"/>
      <c r="Q60" s="46"/>
      <c r="R60" s="46"/>
      <c r="S60" s="47"/>
      <c r="T60" s="47"/>
      <c r="U60" s="47"/>
      <c r="V60" s="47"/>
      <c r="W60" s="47"/>
      <c r="X60" s="47"/>
      <c r="Y60" s="48"/>
      <c r="Z60" s="47"/>
      <c r="AA60" s="46"/>
      <c r="AB60" s="46"/>
      <c r="AC60" s="46"/>
      <c r="AD60" s="46"/>
      <c r="AE60" s="46"/>
      <c r="AF60" s="81"/>
    </row>
    <row r="61" spans="1:32" ht="14.25" customHeight="1">
      <c r="A61" s="46"/>
      <c r="B61" s="46"/>
      <c r="C61" s="46"/>
      <c r="D61" s="46"/>
      <c r="E61" s="46"/>
      <c r="F61" s="46"/>
      <c r="G61" s="46"/>
      <c r="H61" s="46"/>
      <c r="I61" s="46"/>
      <c r="J61" s="46"/>
      <c r="K61" s="46"/>
      <c r="L61" s="46"/>
      <c r="M61" s="46"/>
      <c r="N61" s="46"/>
      <c r="O61" s="46"/>
      <c r="P61" s="46"/>
      <c r="Q61" s="46"/>
      <c r="R61" s="46"/>
      <c r="S61" s="47"/>
      <c r="T61" s="47"/>
      <c r="U61" s="47"/>
      <c r="V61" s="47"/>
      <c r="W61" s="47"/>
      <c r="X61" s="47"/>
      <c r="Y61" s="48"/>
      <c r="Z61" s="47"/>
      <c r="AA61" s="46"/>
      <c r="AB61" s="46"/>
      <c r="AC61" s="46"/>
      <c r="AD61" s="46"/>
      <c r="AE61" s="46"/>
      <c r="AF61" s="46"/>
    </row>
    <row r="62" spans="1:32" ht="14.25" customHeight="1">
      <c r="A62" s="46"/>
      <c r="B62" s="46"/>
      <c r="C62" s="46"/>
      <c r="D62" s="46"/>
      <c r="E62" s="46"/>
      <c r="F62" s="46"/>
      <c r="G62" s="46"/>
      <c r="H62" s="46"/>
      <c r="I62" s="46"/>
      <c r="J62" s="46"/>
      <c r="K62" s="46"/>
      <c r="L62" s="46"/>
      <c r="M62" s="46"/>
      <c r="N62" s="46"/>
      <c r="O62" s="46"/>
      <c r="P62" s="46"/>
      <c r="Q62" s="46"/>
      <c r="R62" s="46"/>
      <c r="S62" s="47"/>
      <c r="T62" s="47"/>
      <c r="U62" s="47"/>
      <c r="V62" s="47"/>
      <c r="W62" s="47"/>
      <c r="X62" s="47"/>
      <c r="Y62" s="48"/>
      <c r="Z62" s="47"/>
      <c r="AA62" s="46"/>
      <c r="AB62" s="46"/>
      <c r="AC62" s="46"/>
      <c r="AD62" s="46"/>
      <c r="AE62" s="46"/>
      <c r="AF62" s="46"/>
    </row>
    <row r="63" spans="1:32" ht="14.25" customHeight="1">
      <c r="A63" s="46"/>
      <c r="B63" s="46"/>
      <c r="C63" s="46"/>
      <c r="D63" s="46"/>
      <c r="E63" s="46"/>
      <c r="F63" s="46"/>
      <c r="G63" s="46"/>
      <c r="H63" s="46"/>
      <c r="I63" s="46"/>
      <c r="J63" s="46"/>
      <c r="K63" s="46"/>
      <c r="L63" s="46"/>
      <c r="M63" s="46"/>
      <c r="N63" s="46"/>
      <c r="O63" s="46"/>
      <c r="P63" s="46"/>
      <c r="Q63" s="46"/>
      <c r="R63" s="46"/>
      <c r="S63" s="47"/>
      <c r="T63" s="47"/>
      <c r="U63" s="47"/>
      <c r="V63" s="47"/>
      <c r="W63" s="47"/>
      <c r="X63" s="47"/>
      <c r="Y63" s="48"/>
      <c r="Z63" s="47"/>
      <c r="AA63" s="46"/>
      <c r="AB63" s="46"/>
      <c r="AC63" s="46"/>
      <c r="AD63" s="46"/>
      <c r="AE63" s="46"/>
      <c r="AF63" s="46"/>
    </row>
    <row r="64" spans="1:32" ht="14.25" customHeight="1">
      <c r="A64" s="46"/>
      <c r="B64" s="46"/>
      <c r="C64" s="46"/>
      <c r="D64" s="46"/>
      <c r="E64" s="46"/>
      <c r="F64" s="46"/>
      <c r="G64" s="46"/>
      <c r="H64" s="46"/>
      <c r="I64" s="46"/>
      <c r="J64" s="46"/>
      <c r="K64" s="46"/>
      <c r="L64" s="46"/>
      <c r="M64" s="46"/>
      <c r="N64" s="46"/>
      <c r="O64" s="46"/>
      <c r="P64" s="46"/>
      <c r="Q64" s="46"/>
      <c r="R64" s="46"/>
      <c r="S64" s="47"/>
      <c r="T64" s="47"/>
      <c r="U64" s="47"/>
      <c r="V64" s="47"/>
      <c r="W64" s="47"/>
      <c r="AA64" s="46"/>
      <c r="AB64" s="46"/>
      <c r="AC64" s="46"/>
      <c r="AD64" s="46"/>
      <c r="AE64" s="46"/>
      <c r="AF64" s="46"/>
    </row>
    <row r="65" spans="1:32" ht="14.25" customHeight="1">
      <c r="A65" s="46"/>
      <c r="B65" s="46"/>
      <c r="C65" s="46"/>
      <c r="D65" s="46"/>
      <c r="E65" s="46"/>
      <c r="F65" s="46"/>
      <c r="G65" s="46"/>
      <c r="H65" s="46"/>
      <c r="I65" s="46"/>
      <c r="J65" s="46"/>
      <c r="K65" s="46"/>
      <c r="L65" s="46"/>
      <c r="M65" s="46"/>
      <c r="N65" s="46"/>
      <c r="O65" s="46"/>
      <c r="P65" s="46"/>
      <c r="Q65" s="46"/>
      <c r="R65" s="46"/>
      <c r="S65" s="47"/>
      <c r="T65" s="47"/>
      <c r="U65" s="47"/>
      <c r="V65" s="47"/>
      <c r="W65" s="47"/>
      <c r="AA65" s="46"/>
      <c r="AB65" s="46"/>
      <c r="AC65" s="46"/>
      <c r="AD65" s="46"/>
      <c r="AE65" s="46"/>
      <c r="AF65" s="46"/>
    </row>
    <row r="66" spans="1:32" ht="14.25" customHeight="1">
      <c r="A66" s="46"/>
      <c r="B66" s="46"/>
      <c r="C66" s="46"/>
      <c r="D66" s="46"/>
      <c r="E66" s="46"/>
      <c r="F66" s="46"/>
      <c r="G66" s="46"/>
      <c r="H66" s="46"/>
      <c r="I66" s="46"/>
      <c r="J66" s="46"/>
      <c r="K66" s="46"/>
      <c r="L66" s="46"/>
      <c r="M66" s="46"/>
      <c r="N66" s="46"/>
      <c r="O66" s="46"/>
      <c r="P66" s="46"/>
      <c r="Q66" s="46"/>
      <c r="R66" s="46"/>
      <c r="S66" s="47"/>
      <c r="T66" s="47"/>
      <c r="U66" s="47"/>
      <c r="V66" s="47"/>
      <c r="W66" s="47"/>
      <c r="AA66" s="46"/>
      <c r="AB66" s="46"/>
      <c r="AC66" s="46"/>
      <c r="AD66" s="46"/>
      <c r="AE66" s="46"/>
      <c r="AF66" s="46"/>
    </row>
    <row r="67" spans="1:32" ht="14.25" customHeight="1">
      <c r="A67" s="46"/>
      <c r="B67" s="46"/>
      <c r="C67" s="46"/>
      <c r="D67" s="46"/>
      <c r="E67" s="46"/>
      <c r="F67" s="46"/>
      <c r="G67" s="46"/>
      <c r="H67" s="46"/>
      <c r="I67" s="46"/>
      <c r="J67" s="46"/>
      <c r="K67" s="46"/>
      <c r="L67" s="46"/>
      <c r="M67" s="46"/>
      <c r="N67" s="46"/>
      <c r="O67" s="46"/>
      <c r="P67" s="46"/>
      <c r="Q67" s="46"/>
      <c r="R67" s="46"/>
      <c r="S67" s="47"/>
      <c r="T67" s="47"/>
      <c r="U67" s="47"/>
      <c r="V67" s="47"/>
      <c r="AF67" s="46"/>
    </row>
    <row r="68" spans="1:32" ht="14.25" customHeight="1">
      <c r="A68" s="46"/>
      <c r="B68" s="46"/>
      <c r="C68" s="46"/>
      <c r="D68" s="46"/>
      <c r="E68" s="46"/>
      <c r="F68" s="46"/>
      <c r="G68" s="46"/>
      <c r="H68" s="46"/>
      <c r="I68" s="46"/>
      <c r="J68" s="46"/>
      <c r="K68" s="46"/>
      <c r="L68" s="46"/>
      <c r="M68" s="46"/>
      <c r="N68" s="46"/>
      <c r="O68" s="46"/>
      <c r="P68" s="46"/>
      <c r="Q68" s="46"/>
      <c r="R68" s="46"/>
      <c r="S68" s="47"/>
      <c r="T68" s="47"/>
      <c r="U68" s="47"/>
      <c r="V68" s="47"/>
      <c r="AF68" s="46"/>
    </row>
    <row r="69" spans="1:32" ht="14.25" customHeight="1">
      <c r="A69" s="46"/>
      <c r="B69" s="46"/>
      <c r="U69" s="47"/>
      <c r="V69" s="47"/>
      <c r="AF69" s="46"/>
    </row>
    <row r="70" spans="1:32" ht="14.25" customHeight="1">
      <c r="U70" s="47"/>
      <c r="V70" s="47"/>
      <c r="AF70" s="46"/>
    </row>
    <row r="71" spans="1:32" ht="14.25" customHeight="1">
      <c r="B71" s="46"/>
      <c r="U71" s="47"/>
      <c r="V71" s="47"/>
      <c r="AF71" s="46"/>
    </row>
    <row r="72" spans="1:32" ht="14.25" customHeight="1">
      <c r="B72" s="46"/>
      <c r="U72" s="47"/>
      <c r="V72" s="47"/>
      <c r="AF72" s="46"/>
    </row>
    <row r="73" spans="1:32" ht="14.25" customHeight="1">
      <c r="B73" s="46"/>
      <c r="U73" s="47"/>
      <c r="V73" s="47"/>
      <c r="AF73" s="46"/>
    </row>
    <row r="74" spans="1:32" ht="14.25" customHeight="1">
      <c r="U74" s="47"/>
      <c r="V74" s="47"/>
      <c r="AF74" s="46"/>
    </row>
    <row r="75" spans="1:32" ht="14.25" customHeight="1">
      <c r="V75" s="47"/>
      <c r="AF75" s="46"/>
    </row>
    <row r="76" spans="1:32" ht="14.25" customHeight="1">
      <c r="U76" s="47"/>
      <c r="V76" s="47"/>
      <c r="AF76" s="46"/>
    </row>
    <row r="77" spans="1:32" ht="14.25" customHeight="1">
      <c r="U77" s="47"/>
      <c r="V77" s="47"/>
    </row>
    <row r="78" spans="1:32" ht="14.25" customHeight="1">
      <c r="U78" s="47"/>
      <c r="V78" s="47"/>
    </row>
    <row r="79" spans="1:32" ht="14.25" customHeight="1">
      <c r="U79" s="47"/>
      <c r="V79" s="47"/>
    </row>
    <row r="80" spans="1:32" ht="14.25" customHeight="1">
      <c r="V80" s="47"/>
    </row>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sheetData>
  <sheetProtection algorithmName="SHA-512" hashValue="lldc7zwcz5V6E1L35RcMMbOAyWjTp/VidQprp35qgKYeSbKaIwfv4yRwH92xIf1Azv1JVxF3QlX2MJvrnFIq5Q==" saltValue="yPD0rQ+Lk8/JaHbnRqV4xg==" spinCount="100000" sheet="1" objects="1" scenarios="1"/>
  <mergeCells count="35">
    <mergeCell ref="Y25:Z25"/>
    <mergeCell ref="Q22:Q23"/>
    <mergeCell ref="R22:R23"/>
    <mergeCell ref="Y24:Z24"/>
    <mergeCell ref="X6:AC7"/>
    <mergeCell ref="I5:S6"/>
    <mergeCell ref="J22:J23"/>
    <mergeCell ref="Y23:Z23"/>
    <mergeCell ref="F9:H10"/>
    <mergeCell ref="I9:S10"/>
    <mergeCell ref="F26:G26"/>
    <mergeCell ref="H26:I26"/>
    <mergeCell ref="O22:O23"/>
    <mergeCell ref="P22:P23"/>
    <mergeCell ref="N22:N23"/>
    <mergeCell ref="K22:K23"/>
    <mergeCell ref="L22:L23"/>
    <mergeCell ref="F22:G22"/>
    <mergeCell ref="H22:I22"/>
    <mergeCell ref="D5:D13"/>
    <mergeCell ref="E5:E10"/>
    <mergeCell ref="D17:S17"/>
    <mergeCell ref="D22:D23"/>
    <mergeCell ref="E22:E23"/>
    <mergeCell ref="E14:S14"/>
    <mergeCell ref="E11:E13"/>
    <mergeCell ref="F15:S15"/>
    <mergeCell ref="P11:S13"/>
    <mergeCell ref="F11:O11"/>
    <mergeCell ref="F12:O13"/>
    <mergeCell ref="F7:H8"/>
    <mergeCell ref="I7:S8"/>
    <mergeCell ref="M22:M23"/>
    <mergeCell ref="D15:E15"/>
    <mergeCell ref="F5:H6"/>
  </mergeCells>
  <phoneticPr fontId="3"/>
  <dataValidations count="1">
    <dataValidation type="list" allowBlank="1" showInputMessage="1" showErrorMessage="1" sqref="L24:L25" xr:uid="{00000000-0002-0000-0000-000000000000}">
      <formula1>"男,女"</formula1>
    </dataValidation>
  </dataValidations>
  <hyperlinks>
    <hyperlink ref="F5:H6" location="競技者データ入力シート!C8" display="１、競技者データ入力" xr:uid="{59D55083-FDF0-4979-BBC4-5F81AB161BA6}"/>
    <hyperlink ref="F7:H8" location="'大会申込一覧表(印刷して提出)'!A1" display="'大会申込一覧表(印刷して提出)'!A1" xr:uid="{FD3B274C-9E25-446B-AE8F-A6D3A2037495}"/>
  </hyperlinks>
  <pageMargins left="0.7" right="0.4" top="0.46" bottom="0.28000000000000003" header="0.3" footer="0.3"/>
  <pageSetup paperSize="9" orientation="landscape" verticalDpi="0"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データ!$J$2:$J$48</xm:f>
          </x14:formula1>
          <xm:sqref>Q24:Q25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pageSetUpPr fitToPage="1"/>
  </sheetPr>
  <dimension ref="B1:DP98"/>
  <sheetViews>
    <sheetView view="pageBreakPreview" zoomScaleNormal="100" zoomScaleSheetLayoutView="100" workbookViewId="0">
      <pane xSplit="2" ySplit="7" topLeftCell="C8" activePane="bottomRight" state="frozen"/>
      <selection activeCell="C8" sqref="C8"/>
      <selection pane="topRight" activeCell="C8" sqref="C8"/>
      <selection pane="bottomLeft" activeCell="C8" sqref="C8"/>
      <selection pane="bottomRight" activeCell="Q3" sqref="Q3:R3"/>
    </sheetView>
  </sheetViews>
  <sheetFormatPr defaultColWidth="9" defaultRowHeight="12.9"/>
  <cols>
    <col min="1" max="1" width="2.61328125" style="90" customWidth="1"/>
    <col min="2" max="2" width="6" style="178" bestFit="1" customWidth="1"/>
    <col min="3" max="3" width="7.23046875" style="90" customWidth="1"/>
    <col min="4" max="5" width="7.3828125" style="179" customWidth="1"/>
    <col min="6" max="7" width="6.61328125" style="180" customWidth="1"/>
    <col min="8" max="8" width="15.07421875" style="180" customWidth="1"/>
    <col min="9" max="9" width="9" style="180" bestFit="1" customWidth="1"/>
    <col min="10" max="10" width="5.23046875" style="181" customWidth="1"/>
    <col min="11" max="11" width="3.15234375" style="181" customWidth="1"/>
    <col min="12" max="13" width="5" style="181" bestFit="1" customWidth="1"/>
    <col min="14" max="14" width="12.23046875" style="180" customWidth="1"/>
    <col min="15" max="16" width="6.84375" style="181" customWidth="1"/>
    <col min="17" max="17" width="17.765625" style="182" customWidth="1"/>
    <col min="18" max="18" width="11.61328125" style="183" customWidth="1"/>
    <col min="19" max="19" width="11.3046875" style="181" bestFit="1" customWidth="1"/>
    <col min="20" max="20" width="1.23046875" style="178" hidden="1" customWidth="1"/>
    <col min="21" max="21" width="3.84375" style="178" hidden="1" customWidth="1"/>
    <col min="22" max="22" width="16.07421875" style="182" hidden="1" customWidth="1"/>
    <col min="23" max="23" width="10.23046875" style="183" hidden="1" customWidth="1"/>
    <col min="24" max="24" width="13.4609375" style="181" hidden="1" customWidth="1"/>
    <col min="25" max="25" width="1.23046875" style="178" hidden="1" customWidth="1"/>
    <col min="26" max="26" width="3.84375" style="178" hidden="1" customWidth="1"/>
    <col min="27" max="27" width="6.61328125" style="182" hidden="1" customWidth="1"/>
    <col min="28" max="28" width="10.23046875" style="183" hidden="1" customWidth="1"/>
    <col min="29" max="29" width="7.23046875" style="181" hidden="1" customWidth="1"/>
    <col min="30" max="30" width="1.23046875" style="178" hidden="1" customWidth="1"/>
    <col min="31" max="31" width="3.84375" style="178" hidden="1" customWidth="1"/>
    <col min="32" max="32" width="7.23046875" style="182" hidden="1" customWidth="1"/>
    <col min="33" max="33" width="11.3046875" style="181" hidden="1" customWidth="1"/>
    <col min="34" max="34" width="6.61328125" style="181" hidden="1" customWidth="1"/>
    <col min="35" max="35" width="1.07421875" style="178" hidden="1" customWidth="1"/>
    <col min="36" max="36" width="3.23046875" style="178" hidden="1" customWidth="1"/>
    <col min="37" max="37" width="7.23046875" style="182" hidden="1" customWidth="1"/>
    <col min="38" max="38" width="4.765625" style="183" hidden="1" customWidth="1"/>
    <col min="39" max="39" width="6.61328125" style="198" hidden="1" customWidth="1"/>
    <col min="40" max="40" width="1.07421875" style="199" hidden="1" customWidth="1"/>
    <col min="41" max="41" width="2.61328125" style="503" hidden="1" customWidth="1"/>
    <col min="42" max="42" width="2.84375" style="504" hidden="1" customWidth="1"/>
    <col min="43" max="43" width="4.84375" style="504" hidden="1" customWidth="1"/>
    <col min="44" max="46" width="1.84375" style="504" customWidth="1"/>
    <col min="47" max="51" width="1.84375" style="515" customWidth="1"/>
    <col min="52" max="52" width="1.84375" style="515" hidden="1" customWidth="1"/>
    <col min="53" max="53" width="0.53515625" style="516" hidden="1" customWidth="1"/>
    <col min="54" max="54" width="2.4609375" style="516" bestFit="1" customWidth="1"/>
    <col min="55" max="55" width="11.23046875" style="516" customWidth="1"/>
    <col min="56" max="56" width="5.23046875" style="516" bestFit="1" customWidth="1"/>
    <col min="57" max="57" width="4.765625" style="516" bestFit="1" customWidth="1"/>
    <col min="58" max="58" width="2.921875" style="516" bestFit="1" customWidth="1"/>
    <col min="59" max="59" width="11.23046875" style="516" customWidth="1"/>
    <col min="60" max="62" width="3.23046875" style="516" customWidth="1"/>
    <col min="63" max="63" width="11.23046875" style="516" customWidth="1"/>
    <col min="64" max="64" width="10.3828125" style="516" bestFit="1" customWidth="1"/>
    <col min="65" max="65" width="2.4609375" style="516" bestFit="1" customWidth="1"/>
    <col min="66" max="66" width="3.69140625" style="516" bestFit="1" customWidth="1"/>
    <col min="67" max="67" width="2.921875" style="515" bestFit="1" customWidth="1"/>
    <col min="68" max="69" width="2.921875" style="517" bestFit="1" customWidth="1"/>
    <col min="70" max="70" width="2.15234375" style="515" hidden="1" customWidth="1"/>
    <col min="71" max="71" width="2.61328125" style="515" hidden="1" customWidth="1"/>
    <col min="72" max="74" width="3.61328125" style="515" hidden="1" customWidth="1"/>
    <col min="75" max="75" width="6.84375" style="515" hidden="1" customWidth="1"/>
    <col min="76" max="81" width="4.765625" style="515" hidden="1" customWidth="1"/>
    <col min="82" max="83" width="4.23046875" style="515" hidden="1" customWidth="1"/>
    <col min="84" max="106" width="3.15234375" style="515" hidden="1" customWidth="1"/>
    <col min="107" max="108" width="3.61328125" style="515" hidden="1" customWidth="1"/>
    <col min="109" max="109" width="17.23046875" style="515" hidden="1" customWidth="1"/>
    <col min="110" max="110" width="3.61328125" style="515" bestFit="1" customWidth="1"/>
    <col min="111" max="112" width="9" style="515"/>
    <col min="113" max="113" width="9" style="196"/>
    <col min="114" max="120" width="9" style="434"/>
    <col min="121" max="16384" width="9" style="90"/>
  </cols>
  <sheetData>
    <row r="1" spans="2:113" ht="8.65" customHeight="1" thickBot="1">
      <c r="D1" s="178"/>
      <c r="E1" s="90"/>
      <c r="F1" s="178"/>
      <c r="G1" s="90"/>
      <c r="H1" s="178"/>
      <c r="I1" s="90"/>
      <c r="J1" s="178"/>
      <c r="K1" s="90"/>
      <c r="L1" s="178"/>
      <c r="M1" s="90"/>
      <c r="N1" s="178"/>
      <c r="O1" s="90"/>
      <c r="P1" s="178"/>
      <c r="Q1" s="90"/>
      <c r="R1" s="178"/>
      <c r="S1" s="90"/>
      <c r="U1" s="90"/>
      <c r="V1" s="178"/>
      <c r="W1" s="90"/>
      <c r="X1" s="178"/>
      <c r="Z1" s="90"/>
      <c r="AA1" s="178"/>
    </row>
    <row r="2" spans="2:113" ht="25.7" customHeight="1" thickBot="1">
      <c r="B2" s="417"/>
      <c r="C2" s="634" t="str">
        <f>'大会申込一覧表(印刷して提出)'!E4</f>
        <v>令和６年度　第２４１回松戸市陸上競技記録会</v>
      </c>
      <c r="D2" s="634"/>
      <c r="E2" s="634"/>
      <c r="F2" s="634"/>
      <c r="G2" s="634"/>
      <c r="H2" s="634"/>
      <c r="I2" s="634"/>
      <c r="J2" s="634"/>
      <c r="K2" s="634"/>
      <c r="L2" s="634"/>
      <c r="M2" s="634"/>
      <c r="N2" s="634"/>
      <c r="O2" s="634"/>
      <c r="P2" s="635"/>
      <c r="Q2" s="642" t="str">
        <f>IF('大会申込一覧表(印刷して提出)'!P6="","",(IF('大会申込一覧表(印刷して提出)'!P6="","",'大会申込一覧表(印刷して提出)'!P6)))</f>
        <v/>
      </c>
      <c r="R2" s="643"/>
      <c r="S2" s="382" t="str">
        <f>IF('大会申込一覧表(印刷して提出)'!M9="","",'大会申込一覧表(印刷して提出)'!M9)</f>
        <v/>
      </c>
      <c r="T2" s="200"/>
      <c r="U2" s="90"/>
      <c r="V2" s="204" t="str">
        <f>IF(Q2="","",Q2)</f>
        <v/>
      </c>
      <c r="W2" s="201"/>
      <c r="X2" s="201"/>
      <c r="Y2" s="205"/>
      <c r="Z2" s="201"/>
      <c r="AA2" s="201"/>
      <c r="AB2" s="201"/>
      <c r="AC2" s="201"/>
      <c r="AD2" s="201"/>
      <c r="AE2" s="201"/>
      <c r="AF2" s="201"/>
      <c r="AG2" s="201"/>
      <c r="AH2" s="89"/>
      <c r="AI2" s="89"/>
      <c r="AJ2" s="89"/>
      <c r="AK2" s="89"/>
      <c r="AL2" s="89"/>
      <c r="AM2" s="197"/>
      <c r="AN2" s="197"/>
      <c r="AO2" s="505"/>
      <c r="AP2" s="505"/>
      <c r="AQ2" s="505"/>
      <c r="AR2" s="505"/>
      <c r="AS2" s="505"/>
      <c r="BA2" s="515"/>
      <c r="BB2" s="515"/>
      <c r="BC2" s="515"/>
      <c r="BD2" s="515"/>
      <c r="BE2" s="515"/>
      <c r="BF2" s="515"/>
      <c r="BG2" s="515"/>
      <c r="BH2" s="515"/>
      <c r="BI2" s="515"/>
      <c r="BJ2" s="515"/>
      <c r="BK2" s="515"/>
      <c r="BL2" s="515"/>
      <c r="BM2" s="515"/>
      <c r="BN2" s="515"/>
    </row>
    <row r="3" spans="2:113" ht="32.25" customHeight="1" thickTop="1" thickBot="1">
      <c r="B3" s="418"/>
      <c r="C3" s="660" t="s">
        <v>437</v>
      </c>
      <c r="D3" s="661"/>
      <c r="E3" s="661"/>
      <c r="F3" s="661"/>
      <c r="G3" s="661"/>
      <c r="H3" s="661"/>
      <c r="I3" s="661"/>
      <c r="J3" s="662"/>
      <c r="K3" s="663"/>
      <c r="L3" s="664"/>
      <c r="M3" s="664"/>
      <c r="N3" s="664"/>
      <c r="O3" s="665"/>
      <c r="P3" s="419"/>
      <c r="Q3" s="644" t="s">
        <v>445</v>
      </c>
      <c r="R3" s="645"/>
      <c r="S3" s="177" t="str">
        <f>IF(S2="","",(VLOOKUP(S2,データ!W2:X151,2,FALSE)))</f>
        <v/>
      </c>
      <c r="T3" s="90"/>
      <c r="U3" s="202"/>
      <c r="V3" s="435"/>
      <c r="W3" s="436"/>
      <c r="X3" s="436"/>
      <c r="Y3" s="436"/>
      <c r="Z3" s="436"/>
      <c r="AA3" s="436"/>
      <c r="AB3" s="436"/>
      <c r="AC3" s="436"/>
      <c r="AD3" s="436"/>
      <c r="AE3" s="203"/>
      <c r="AF3" s="203"/>
      <c r="AG3" s="203"/>
      <c r="AH3" s="89"/>
      <c r="AI3" s="89"/>
      <c r="AJ3" s="89"/>
      <c r="AK3" s="89"/>
      <c r="AL3" s="89"/>
      <c r="AM3" s="197"/>
      <c r="AN3" s="197"/>
      <c r="AO3" s="505"/>
      <c r="AQ3" s="506"/>
      <c r="AR3" s="506"/>
      <c r="AS3" s="506"/>
      <c r="AT3" s="506"/>
      <c r="AU3" s="518"/>
      <c r="AV3" s="518"/>
      <c r="BA3" s="515"/>
      <c r="BB3" s="515"/>
      <c r="BC3" s="515"/>
      <c r="BD3" s="515"/>
      <c r="BE3" s="515"/>
      <c r="BF3" s="515"/>
      <c r="BG3" s="515"/>
      <c r="BH3" s="515"/>
      <c r="BI3" s="515"/>
      <c r="BJ3" s="515"/>
      <c r="BK3" s="790"/>
      <c r="BL3" s="790"/>
      <c r="BM3" s="790"/>
      <c r="BN3" s="790"/>
      <c r="BO3" s="790"/>
      <c r="BP3" s="483"/>
      <c r="BQ3" s="483"/>
      <c r="BR3" s="790"/>
      <c r="BS3" s="790"/>
      <c r="BT3" s="790"/>
      <c r="BU3" s="790"/>
      <c r="BV3" s="790"/>
      <c r="BW3" s="790"/>
      <c r="BX3" s="790"/>
      <c r="BY3" s="790"/>
      <c r="BZ3" s="790"/>
      <c r="CA3" s="790"/>
      <c r="CB3" s="790"/>
      <c r="CC3" s="790"/>
      <c r="CD3" s="790"/>
      <c r="CE3" s="790"/>
      <c r="CF3" s="790"/>
      <c r="CG3" s="790"/>
      <c r="CH3" s="790"/>
      <c r="CI3" s="790"/>
      <c r="CJ3" s="790"/>
      <c r="CK3" s="790"/>
      <c r="CL3" s="790"/>
      <c r="CM3" s="790"/>
      <c r="CN3" s="790"/>
      <c r="CO3" s="790"/>
      <c r="CP3" s="790"/>
      <c r="CQ3" s="790"/>
      <c r="CR3" s="790"/>
      <c r="CS3" s="790"/>
      <c r="CT3" s="790"/>
      <c r="CU3" s="790"/>
      <c r="CV3" s="790"/>
      <c r="CW3" s="790"/>
      <c r="CX3" s="790"/>
      <c r="CY3" s="790"/>
      <c r="CZ3" s="790"/>
      <c r="DA3" s="790"/>
      <c r="DB3" s="790"/>
      <c r="DC3" s="790"/>
      <c r="DD3" s="790"/>
      <c r="DE3" s="790"/>
      <c r="DF3" s="790"/>
      <c r="DG3" s="790"/>
      <c r="DH3" s="790"/>
      <c r="DI3" s="790"/>
    </row>
    <row r="4" spans="2:113" ht="18" customHeight="1">
      <c r="B4" s="529" t="s">
        <v>60</v>
      </c>
      <c r="C4" s="666" t="s">
        <v>425</v>
      </c>
      <c r="D4" s="588" t="s">
        <v>62</v>
      </c>
      <c r="E4" s="589"/>
      <c r="F4" s="588" t="s">
        <v>63</v>
      </c>
      <c r="G4" s="589"/>
      <c r="H4" s="610" t="s">
        <v>64</v>
      </c>
      <c r="I4" s="571" t="s">
        <v>439</v>
      </c>
      <c r="J4" s="571" t="s">
        <v>354</v>
      </c>
      <c r="K4" s="571" t="s">
        <v>352</v>
      </c>
      <c r="L4" s="571" t="s">
        <v>355</v>
      </c>
      <c r="M4" s="571" t="s">
        <v>356</v>
      </c>
      <c r="N4" s="586" t="s">
        <v>66</v>
      </c>
      <c r="O4" s="592" t="s">
        <v>357</v>
      </c>
      <c r="P4" s="594" t="s">
        <v>438</v>
      </c>
      <c r="Q4" s="669" t="s">
        <v>501</v>
      </c>
      <c r="R4" s="654" t="s">
        <v>68</v>
      </c>
      <c r="S4" s="656" t="s">
        <v>344</v>
      </c>
      <c r="T4" s="646" t="s">
        <v>69</v>
      </c>
      <c r="U4" s="648" t="s">
        <v>70</v>
      </c>
      <c r="V4" s="667" t="s">
        <v>466</v>
      </c>
      <c r="W4" s="636" t="s">
        <v>68</v>
      </c>
      <c r="X4" s="658" t="s">
        <v>344</v>
      </c>
      <c r="Y4" s="650" t="s">
        <v>69</v>
      </c>
      <c r="Z4" s="652" t="s">
        <v>70</v>
      </c>
      <c r="AA4" s="616" t="s">
        <v>452</v>
      </c>
      <c r="AB4" s="638" t="s">
        <v>68</v>
      </c>
      <c r="AC4" s="294"/>
      <c r="AD4" s="624" t="s">
        <v>363</v>
      </c>
      <c r="AE4" s="626" t="s">
        <v>70</v>
      </c>
      <c r="AF4" s="628" t="s">
        <v>412</v>
      </c>
      <c r="AG4" s="640" t="s">
        <v>68</v>
      </c>
      <c r="AH4" s="91"/>
      <c r="AI4" s="630" t="s">
        <v>69</v>
      </c>
      <c r="AJ4" s="632" t="s">
        <v>70</v>
      </c>
      <c r="AK4" s="618" t="s">
        <v>71</v>
      </c>
      <c r="AL4" s="620" t="s">
        <v>68</v>
      </c>
      <c r="AM4" s="621"/>
      <c r="AN4" s="622" t="s">
        <v>69</v>
      </c>
      <c r="AO4" s="614" t="s">
        <v>70</v>
      </c>
      <c r="BG4" s="519"/>
      <c r="BK4" s="789"/>
      <c r="BL4" s="789"/>
      <c r="BM4" s="789"/>
      <c r="BN4" s="789"/>
      <c r="BO4" s="790"/>
      <c r="BP4" s="483"/>
      <c r="BQ4" s="483"/>
      <c r="BR4" s="790"/>
      <c r="BS4" s="790"/>
      <c r="BT4" s="790"/>
      <c r="BU4" s="790"/>
      <c r="BV4" s="790"/>
      <c r="BW4" s="790"/>
      <c r="BX4" s="790"/>
      <c r="BY4" s="790"/>
      <c r="BZ4" s="790"/>
      <c r="CA4" s="790"/>
      <c r="CB4" s="790"/>
      <c r="CC4" s="790"/>
      <c r="CD4" s="790"/>
      <c r="CE4" s="790"/>
      <c r="CF4" s="790"/>
      <c r="CG4" s="790"/>
      <c r="CH4" s="790"/>
      <c r="CI4" s="790"/>
      <c r="CJ4" s="790"/>
      <c r="CK4" s="790"/>
      <c r="CL4" s="790"/>
      <c r="CM4" s="790"/>
      <c r="CN4" s="790"/>
      <c r="CO4" s="790"/>
      <c r="CP4" s="790"/>
      <c r="CQ4" s="790"/>
      <c r="CR4" s="790"/>
      <c r="CS4" s="790"/>
      <c r="CT4" s="790"/>
      <c r="CU4" s="790"/>
      <c r="CV4" s="790"/>
      <c r="CW4" s="790"/>
      <c r="CX4" s="790"/>
      <c r="CY4" s="790"/>
      <c r="CZ4" s="790"/>
      <c r="DA4" s="790"/>
      <c r="DB4" s="790"/>
      <c r="DC4" s="790"/>
      <c r="DD4" s="790"/>
      <c r="DE4" s="790"/>
      <c r="DF4" s="790"/>
      <c r="DG4" s="790"/>
      <c r="DH4" s="790"/>
      <c r="DI4" s="790"/>
    </row>
    <row r="5" spans="2:113" ht="18" customHeight="1" thickBot="1">
      <c r="B5" s="530"/>
      <c r="C5" s="532"/>
      <c r="D5" s="293" t="s">
        <v>72</v>
      </c>
      <c r="E5" s="293" t="s">
        <v>73</v>
      </c>
      <c r="F5" s="293" t="s">
        <v>74</v>
      </c>
      <c r="G5" s="293" t="s">
        <v>75</v>
      </c>
      <c r="H5" s="611"/>
      <c r="I5" s="572"/>
      <c r="J5" s="572"/>
      <c r="K5" s="572"/>
      <c r="L5" s="572"/>
      <c r="M5" s="572"/>
      <c r="N5" s="587"/>
      <c r="O5" s="593"/>
      <c r="P5" s="595"/>
      <c r="Q5" s="670"/>
      <c r="R5" s="655"/>
      <c r="S5" s="657"/>
      <c r="T5" s="647"/>
      <c r="U5" s="649"/>
      <c r="V5" s="668"/>
      <c r="W5" s="637"/>
      <c r="X5" s="659"/>
      <c r="Y5" s="651"/>
      <c r="Z5" s="653"/>
      <c r="AA5" s="617"/>
      <c r="AB5" s="639"/>
      <c r="AC5" s="426" t="s">
        <v>77</v>
      </c>
      <c r="AD5" s="625"/>
      <c r="AE5" s="627"/>
      <c r="AF5" s="629"/>
      <c r="AG5" s="641"/>
      <c r="AH5" s="92" t="s">
        <v>77</v>
      </c>
      <c r="AI5" s="631"/>
      <c r="AJ5" s="633"/>
      <c r="AK5" s="619"/>
      <c r="AL5" s="93" t="s">
        <v>76</v>
      </c>
      <c r="AM5" s="191" t="s">
        <v>77</v>
      </c>
      <c r="AN5" s="623"/>
      <c r="AO5" s="615"/>
      <c r="BK5" s="789"/>
      <c r="BL5" s="789"/>
      <c r="BM5" s="789"/>
      <c r="BN5" s="789"/>
      <c r="BO5" s="790"/>
      <c r="BP5" s="483"/>
      <c r="BQ5" s="483"/>
      <c r="BR5" s="790"/>
      <c r="BS5" s="790"/>
      <c r="BT5" s="790"/>
      <c r="BU5" s="790"/>
      <c r="BV5" s="790"/>
      <c r="BW5" s="790"/>
      <c r="BX5" s="790"/>
      <c r="BY5" s="790"/>
      <c r="BZ5" s="790"/>
      <c r="CA5" s="790"/>
      <c r="CB5" s="790"/>
      <c r="CC5" s="790"/>
      <c r="CD5" s="790"/>
      <c r="CE5" s="790"/>
      <c r="CF5" s="790"/>
      <c r="CG5" s="790"/>
      <c r="CH5" s="790"/>
      <c r="CI5" s="790"/>
      <c r="CJ5" s="790"/>
      <c r="CK5" s="790"/>
      <c r="CL5" s="790"/>
      <c r="CM5" s="790"/>
      <c r="CN5" s="790"/>
      <c r="CO5" s="790"/>
      <c r="CP5" s="790"/>
      <c r="CQ5" s="790"/>
      <c r="CR5" s="790"/>
      <c r="CS5" s="790"/>
      <c r="CT5" s="790"/>
      <c r="CU5" s="790"/>
      <c r="CV5" s="790"/>
      <c r="CW5" s="790"/>
      <c r="CX5" s="790"/>
      <c r="CY5" s="790"/>
      <c r="CZ5" s="790"/>
      <c r="DA5" s="790"/>
      <c r="DB5" s="790"/>
      <c r="DC5" s="790"/>
      <c r="DD5" s="790"/>
      <c r="DE5" s="790"/>
      <c r="DF5" s="790"/>
      <c r="DG5" s="790"/>
      <c r="DH5" s="790"/>
      <c r="DI5" s="790"/>
    </row>
    <row r="6" spans="2:113" ht="16.350000000000001" customHeight="1" thickTop="1">
      <c r="B6" s="56" t="s">
        <v>78</v>
      </c>
      <c r="C6" s="57" t="s">
        <v>79</v>
      </c>
      <c r="D6" s="58" t="s">
        <v>80</v>
      </c>
      <c r="E6" s="58" t="s">
        <v>81</v>
      </c>
      <c r="F6" s="58" t="s">
        <v>82</v>
      </c>
      <c r="G6" s="59" t="s">
        <v>83</v>
      </c>
      <c r="H6" s="60" t="s">
        <v>454</v>
      </c>
      <c r="I6" s="61" t="s">
        <v>442</v>
      </c>
      <c r="J6" s="62" t="s">
        <v>84</v>
      </c>
      <c r="K6" s="63" t="s">
        <v>85</v>
      </c>
      <c r="L6" s="64">
        <v>2001</v>
      </c>
      <c r="M6" s="64" t="s">
        <v>86</v>
      </c>
      <c r="N6" s="64" t="s">
        <v>87</v>
      </c>
      <c r="O6" s="65" t="s">
        <v>12</v>
      </c>
      <c r="P6" s="66" t="s">
        <v>88</v>
      </c>
      <c r="Q6" s="94" t="s">
        <v>413</v>
      </c>
      <c r="R6" s="244" t="s">
        <v>468</v>
      </c>
      <c r="S6" s="248" t="s">
        <v>100</v>
      </c>
      <c r="T6" s="169" t="s">
        <v>89</v>
      </c>
      <c r="U6" s="96" t="s">
        <v>89</v>
      </c>
      <c r="V6" s="94" t="s">
        <v>418</v>
      </c>
      <c r="W6" s="244" t="s">
        <v>469</v>
      </c>
      <c r="X6" s="248" t="s">
        <v>472</v>
      </c>
      <c r="Y6" s="169"/>
      <c r="Z6" s="96" t="s">
        <v>90</v>
      </c>
      <c r="AA6" s="94"/>
      <c r="AB6" s="244"/>
      <c r="AC6" s="245"/>
      <c r="AD6" s="96"/>
      <c r="AE6" s="206" t="s">
        <v>89</v>
      </c>
      <c r="AF6" s="94"/>
      <c r="AG6" s="95"/>
      <c r="AH6" s="97"/>
      <c r="AI6" s="98"/>
      <c r="AJ6" s="99" t="s">
        <v>89</v>
      </c>
      <c r="AK6" s="100"/>
      <c r="AL6" s="101"/>
      <c r="AM6" s="192"/>
      <c r="AN6" s="193"/>
      <c r="AO6" s="507" t="s">
        <v>89</v>
      </c>
      <c r="BK6" s="789"/>
      <c r="BL6" s="789" t="s">
        <v>426</v>
      </c>
      <c r="BM6" s="789"/>
      <c r="BN6" s="789"/>
      <c r="BO6" s="790"/>
      <c r="BP6" s="483"/>
      <c r="BQ6" s="483"/>
      <c r="BR6" s="790"/>
      <c r="BS6" s="790"/>
      <c r="BT6" s="790"/>
      <c r="BU6" s="790"/>
      <c r="BV6" s="790"/>
      <c r="BW6" s="790"/>
      <c r="BX6" s="790"/>
      <c r="BY6" s="790"/>
      <c r="BZ6" s="790"/>
      <c r="CA6" s="790"/>
      <c r="CB6" s="790"/>
      <c r="CC6" s="790"/>
      <c r="CD6" s="790"/>
      <c r="CE6" s="790"/>
      <c r="CF6" s="790"/>
      <c r="CG6" s="790"/>
      <c r="CH6" s="790"/>
      <c r="CI6" s="790"/>
      <c r="CJ6" s="790"/>
      <c r="CK6" s="790"/>
      <c r="CL6" s="790"/>
      <c r="CM6" s="790"/>
      <c r="CN6" s="790"/>
      <c r="CO6" s="790"/>
      <c r="CP6" s="790"/>
      <c r="CQ6" s="790"/>
      <c r="CR6" s="790"/>
      <c r="CS6" s="790"/>
      <c r="CT6" s="790"/>
      <c r="CU6" s="790"/>
      <c r="CV6" s="790"/>
      <c r="CW6" s="790"/>
      <c r="CX6" s="790"/>
      <c r="CY6" s="790"/>
      <c r="CZ6" s="790"/>
      <c r="DA6" s="790"/>
      <c r="DB6" s="790"/>
      <c r="DC6" s="790"/>
      <c r="DD6" s="790"/>
      <c r="DE6" s="790"/>
      <c r="DF6" s="790"/>
      <c r="DG6" s="790"/>
      <c r="DH6" s="790"/>
      <c r="DI6" s="790"/>
    </row>
    <row r="7" spans="2:113" ht="16.350000000000001" customHeight="1" thickBot="1">
      <c r="B7" s="67" t="s">
        <v>78</v>
      </c>
      <c r="C7" s="68">
        <v>4567</v>
      </c>
      <c r="D7" s="69" t="s">
        <v>91</v>
      </c>
      <c r="E7" s="69" t="s">
        <v>92</v>
      </c>
      <c r="F7" s="69" t="s">
        <v>93</v>
      </c>
      <c r="G7" s="70" t="s">
        <v>94</v>
      </c>
      <c r="H7" s="71" t="s">
        <v>456</v>
      </c>
      <c r="I7" s="72" t="s">
        <v>16</v>
      </c>
      <c r="J7" s="73" t="s">
        <v>95</v>
      </c>
      <c r="K7" s="74" t="s">
        <v>96</v>
      </c>
      <c r="L7" s="75">
        <v>1980</v>
      </c>
      <c r="M7" s="75" t="s">
        <v>97</v>
      </c>
      <c r="N7" s="75" t="s">
        <v>98</v>
      </c>
      <c r="O7" s="74" t="s">
        <v>18</v>
      </c>
      <c r="P7" s="76" t="s">
        <v>99</v>
      </c>
      <c r="Q7" s="102" t="s">
        <v>416</v>
      </c>
      <c r="R7" s="246" t="s">
        <v>447</v>
      </c>
      <c r="S7" s="249" t="s">
        <v>448</v>
      </c>
      <c r="T7" s="170"/>
      <c r="U7" s="104"/>
      <c r="V7" s="102" t="s">
        <v>415</v>
      </c>
      <c r="W7" s="246" t="s">
        <v>470</v>
      </c>
      <c r="X7" s="249" t="s">
        <v>471</v>
      </c>
      <c r="Y7" s="393"/>
      <c r="Z7" s="104"/>
      <c r="AA7" s="102"/>
      <c r="AB7" s="246"/>
      <c r="AC7" s="247"/>
      <c r="AD7" s="104"/>
      <c r="AE7" s="207"/>
      <c r="AF7" s="102"/>
      <c r="AG7" s="103"/>
      <c r="AH7" s="105"/>
      <c r="AI7" s="106"/>
      <c r="AJ7" s="107"/>
      <c r="AK7" s="108"/>
      <c r="AL7" s="109"/>
      <c r="AM7" s="194"/>
      <c r="AN7" s="195"/>
      <c r="AO7" s="508"/>
      <c r="BK7" s="789"/>
      <c r="BL7" s="789"/>
      <c r="BM7" s="789"/>
      <c r="BN7" s="789"/>
      <c r="BO7" s="790"/>
      <c r="BP7" s="483">
        <v>18</v>
      </c>
      <c r="BQ7" s="483">
        <v>19</v>
      </c>
      <c r="BR7" s="790"/>
      <c r="BS7" s="790"/>
      <c r="BT7" s="790"/>
      <c r="BU7" s="789"/>
      <c r="BV7" s="788"/>
      <c r="BW7" s="788"/>
      <c r="BX7" s="788"/>
      <c r="BY7" s="788"/>
      <c r="BZ7" s="788"/>
      <c r="CA7" s="788"/>
      <c r="CB7" s="788"/>
      <c r="CC7" s="788"/>
      <c r="CD7" s="790"/>
      <c r="CE7" s="790"/>
      <c r="CF7" s="790"/>
      <c r="CG7" s="790"/>
      <c r="CH7" s="790"/>
      <c r="CI7" s="790"/>
      <c r="CJ7" s="790"/>
      <c r="CK7" s="790"/>
      <c r="CL7" s="790"/>
      <c r="CM7" s="790"/>
      <c r="CN7" s="790"/>
      <c r="CO7" s="790"/>
      <c r="CP7" s="790"/>
      <c r="CQ7" s="790"/>
      <c r="CR7" s="790"/>
      <c r="CS7" s="790"/>
      <c r="CT7" s="790"/>
      <c r="CU7" s="790"/>
      <c r="CV7" s="790"/>
      <c r="CW7" s="790"/>
      <c r="CX7" s="790"/>
      <c r="CY7" s="790"/>
      <c r="CZ7" s="790"/>
      <c r="DA7" s="790"/>
      <c r="DB7" s="790"/>
      <c r="DC7" s="790"/>
      <c r="DD7" s="790"/>
      <c r="DE7" s="790"/>
      <c r="DF7" s="790"/>
      <c r="DG7" s="790"/>
      <c r="DH7" s="790"/>
      <c r="DI7" s="790"/>
    </row>
    <row r="8" spans="2:113" ht="20" customHeight="1">
      <c r="B8" s="388" t="str">
        <f>IF(D8="","",1)</f>
        <v/>
      </c>
      <c r="C8" s="15"/>
      <c r="D8" s="265"/>
      <c r="E8" s="265"/>
      <c r="F8" s="265"/>
      <c r="G8" s="266"/>
      <c r="H8" s="260"/>
      <c r="I8" s="16"/>
      <c r="J8" s="17"/>
      <c r="K8" s="18"/>
      <c r="L8" s="18"/>
      <c r="M8" s="18"/>
      <c r="N8" s="383"/>
      <c r="O8" s="16"/>
      <c r="P8" s="37" t="str">
        <f>IF(D8="","","JPN")</f>
        <v/>
      </c>
      <c r="Q8" s="233"/>
      <c r="R8" s="400"/>
      <c r="S8" s="250"/>
      <c r="T8" s="159"/>
      <c r="U8" s="19"/>
      <c r="V8" s="218"/>
      <c r="W8" s="439"/>
      <c r="X8" s="440"/>
      <c r="Y8" s="394"/>
      <c r="Z8" s="319"/>
      <c r="AA8" s="222"/>
      <c r="AB8" s="314"/>
      <c r="AC8" s="320"/>
      <c r="AD8" s="223"/>
      <c r="AE8" s="321"/>
      <c r="AF8" s="322"/>
      <c r="AG8" s="323"/>
      <c r="AH8" s="324"/>
      <c r="AI8" s="325"/>
      <c r="AJ8" s="326"/>
      <c r="AK8" s="327"/>
      <c r="AL8" s="328"/>
      <c r="AM8" s="329"/>
      <c r="AN8" s="330"/>
      <c r="AO8" s="509"/>
      <c r="BB8" s="787" t="str">
        <f>IF($J8="男","m",(IF($J8="女","f","")))</f>
        <v/>
      </c>
      <c r="BC8" s="787" t="str">
        <f>IF($I8="","",18)</f>
        <v/>
      </c>
      <c r="BD8" s="787" t="str">
        <f>"\"&amp;$BB8&amp;BC8</f>
        <v>\</v>
      </c>
      <c r="BE8" s="787"/>
      <c r="BF8" s="787" t="str">
        <f>IF($I8="","",19)</f>
        <v/>
      </c>
      <c r="BG8" s="787" t="str">
        <f>"\"&amp;$BB8&amp;BF8</f>
        <v>\</v>
      </c>
      <c r="BH8" s="787"/>
      <c r="BI8" s="787"/>
      <c r="BJ8" s="787"/>
      <c r="BK8" s="788"/>
      <c r="BL8" s="787" t="str">
        <f>IF($I8="一般大学","A",(IF($I8="高校","B",(IF($I8="中学","C","")))))</f>
        <v/>
      </c>
      <c r="BM8" s="789" t="str">
        <f>IF($J8="男","m",(IF($J8="女","f","")))</f>
        <v/>
      </c>
      <c r="BN8" s="789" t="str">
        <f>IF(I8="","",BL8&amp;BM8)</f>
        <v/>
      </c>
      <c r="BO8" s="789" t="str">
        <f>IF(BP8="","",(BL8&amp;BM8))</f>
        <v/>
      </c>
      <c r="BP8" s="788" t="str">
        <f>IF($Q8="","","1")</f>
        <v/>
      </c>
      <c r="BQ8" s="483" t="str">
        <f>IF($V8="","","1")</f>
        <v/>
      </c>
      <c r="BR8" s="790"/>
      <c r="BS8" s="790"/>
      <c r="BT8" s="790"/>
      <c r="BU8" s="788"/>
      <c r="BV8" s="788"/>
      <c r="BW8" s="788"/>
      <c r="BX8" s="788"/>
      <c r="BY8" s="788"/>
      <c r="BZ8" s="788"/>
      <c r="CA8" s="788"/>
      <c r="CB8" s="788"/>
      <c r="CC8" s="788"/>
      <c r="CD8" s="790"/>
      <c r="CE8" s="790"/>
      <c r="CF8" s="790"/>
      <c r="CG8" s="790"/>
      <c r="CH8" s="790"/>
      <c r="CI8" s="790"/>
      <c r="CJ8" s="790"/>
      <c r="CK8" s="790"/>
      <c r="CL8" s="790"/>
      <c r="CM8" s="790"/>
      <c r="CN8" s="790"/>
      <c r="CO8" s="790"/>
      <c r="CP8" s="790"/>
      <c r="CQ8" s="790"/>
      <c r="CR8" s="790"/>
      <c r="CS8" s="790"/>
      <c r="CT8" s="790"/>
      <c r="CU8" s="790"/>
      <c r="CV8" s="790"/>
      <c r="CW8" s="790"/>
      <c r="CX8" s="790"/>
      <c r="CY8" s="790"/>
      <c r="CZ8" s="790"/>
      <c r="DA8" s="790"/>
      <c r="DB8" s="790"/>
      <c r="DC8" s="790"/>
      <c r="DD8" s="790"/>
      <c r="DE8" s="790"/>
      <c r="DF8" s="790"/>
      <c r="DG8" s="790"/>
      <c r="DH8" s="790"/>
      <c r="DI8" s="790"/>
    </row>
    <row r="9" spans="2:113" ht="20" customHeight="1">
      <c r="B9" s="389" t="str">
        <f>IF(D9&amp;E9="","",COUNT(B$8:B8)+1)</f>
        <v/>
      </c>
      <c r="C9" s="20"/>
      <c r="D9" s="267"/>
      <c r="E9" s="267"/>
      <c r="F9" s="267"/>
      <c r="G9" s="268"/>
      <c r="H9" s="261"/>
      <c r="I9" s="21"/>
      <c r="J9" s="22"/>
      <c r="K9" s="23"/>
      <c r="L9" s="23"/>
      <c r="M9" s="23"/>
      <c r="N9" s="384"/>
      <c r="O9" s="21"/>
      <c r="P9" s="38" t="str">
        <f t="shared" ref="P9:P57" si="0">IF(D9="","","JPN")</f>
        <v/>
      </c>
      <c r="Q9" s="234"/>
      <c r="R9" s="403"/>
      <c r="S9" s="251"/>
      <c r="T9" s="160"/>
      <c r="U9" s="25"/>
      <c r="V9" s="219"/>
      <c r="W9" s="441"/>
      <c r="X9" s="442"/>
      <c r="Y9" s="395"/>
      <c r="Z9" s="331"/>
      <c r="AA9" s="224"/>
      <c r="AB9" s="315"/>
      <c r="AC9" s="332"/>
      <c r="AD9" s="225"/>
      <c r="AE9" s="333"/>
      <c r="AF9" s="334"/>
      <c r="AG9" s="335"/>
      <c r="AH9" s="336"/>
      <c r="AI9" s="337"/>
      <c r="AJ9" s="338"/>
      <c r="AK9" s="339"/>
      <c r="AL9" s="340"/>
      <c r="AM9" s="341"/>
      <c r="AN9" s="342"/>
      <c r="AO9" s="510"/>
      <c r="BB9" s="787" t="str">
        <f t="shared" ref="BB9:BB57" si="1">IF($J9="男","m",(IF($J9="女","f","")))</f>
        <v/>
      </c>
      <c r="BC9" s="787" t="str">
        <f t="shared" ref="BC9:BC57" si="2">IF($I9="","",18)</f>
        <v/>
      </c>
      <c r="BD9" s="787" t="str">
        <f t="shared" ref="BD9:BD57" si="3">"\"&amp;$BB9&amp;BC9</f>
        <v>\</v>
      </c>
      <c r="BE9" s="787"/>
      <c r="BF9" s="787" t="str">
        <f t="shared" ref="BF9:BF57" si="4">IF($I9="","",19)</f>
        <v/>
      </c>
      <c r="BG9" s="787" t="str">
        <f t="shared" ref="BG9:BG57" si="5">"\"&amp;$BB9&amp;BF9</f>
        <v>\</v>
      </c>
      <c r="BH9" s="787"/>
      <c r="BI9" s="787"/>
      <c r="BJ9" s="787"/>
      <c r="BK9" s="788"/>
      <c r="BL9" s="787" t="str">
        <f t="shared" ref="BL9:BL57" si="6">IF($I9="一般大学","A",(IF($I9="高校","B",(IF($I9="中学","C","")))))</f>
        <v/>
      </c>
      <c r="BM9" s="789" t="str">
        <f t="shared" ref="BM9:BM57" si="7">IF($J9="男","m",(IF($J9="女","f","")))</f>
        <v/>
      </c>
      <c r="BN9" s="789" t="str">
        <f t="shared" ref="BN9:BN57" si="8">IF(I9="","",BL9&amp;BM9)</f>
        <v/>
      </c>
      <c r="BO9" s="789" t="str">
        <f t="shared" ref="BO9:BO57" si="9">IF(BP9="","",(BL9&amp;BM9))</f>
        <v/>
      </c>
      <c r="BP9" s="788" t="str">
        <f t="shared" ref="BP9:BP57" si="10">IF($Q9="","","1")</f>
        <v/>
      </c>
      <c r="BQ9" s="483" t="str">
        <f t="shared" ref="BQ9:BQ57" si="11">IF($V9="","","1")</f>
        <v/>
      </c>
      <c r="BR9" s="790"/>
      <c r="BS9" s="790"/>
      <c r="BT9" s="790"/>
      <c r="BU9" s="788"/>
      <c r="BV9" s="788"/>
      <c r="BW9" s="788"/>
      <c r="BX9" s="788"/>
      <c r="BY9" s="788"/>
      <c r="BZ9" s="788"/>
      <c r="CA9" s="788"/>
      <c r="CB9" s="788"/>
      <c r="CC9" s="788"/>
      <c r="CD9" s="790"/>
      <c r="CE9" s="790"/>
      <c r="CF9" s="790"/>
      <c r="CG9" s="790"/>
      <c r="CH9" s="790"/>
      <c r="CI9" s="790"/>
      <c r="CJ9" s="790"/>
      <c r="CK9" s="790"/>
      <c r="CL9" s="790"/>
      <c r="CM9" s="790"/>
      <c r="CN9" s="790"/>
      <c r="CO9" s="790"/>
      <c r="CP9" s="790"/>
      <c r="CQ9" s="790"/>
      <c r="CR9" s="790"/>
      <c r="CS9" s="790"/>
      <c r="CT9" s="790"/>
      <c r="CU9" s="790"/>
      <c r="CV9" s="790"/>
      <c r="CW9" s="790"/>
      <c r="CX9" s="790"/>
      <c r="CY9" s="790"/>
      <c r="CZ9" s="790"/>
      <c r="DA9" s="790"/>
      <c r="DB9" s="790"/>
      <c r="DC9" s="790"/>
      <c r="DD9" s="790"/>
      <c r="DE9" s="790"/>
      <c r="DF9" s="790"/>
      <c r="DG9" s="790"/>
      <c r="DH9" s="790"/>
      <c r="DI9" s="790"/>
    </row>
    <row r="10" spans="2:113" ht="20" customHeight="1">
      <c r="B10" s="389" t="str">
        <f>IF(D10&amp;E10="","",COUNT(B$8:B9)+1)</f>
        <v/>
      </c>
      <c r="C10" s="20"/>
      <c r="D10" s="267"/>
      <c r="E10" s="267"/>
      <c r="F10" s="267"/>
      <c r="G10" s="268"/>
      <c r="H10" s="261"/>
      <c r="I10" s="21"/>
      <c r="J10" s="22"/>
      <c r="K10" s="23"/>
      <c r="L10" s="23"/>
      <c r="M10" s="23"/>
      <c r="N10" s="385"/>
      <c r="O10" s="21"/>
      <c r="P10" s="38" t="str">
        <f t="shared" si="0"/>
        <v/>
      </c>
      <c r="Q10" s="234"/>
      <c r="R10" s="403"/>
      <c r="S10" s="251"/>
      <c r="T10" s="160"/>
      <c r="U10" s="25"/>
      <c r="V10" s="219"/>
      <c r="W10" s="441"/>
      <c r="X10" s="442"/>
      <c r="Y10" s="396"/>
      <c r="Z10" s="331"/>
      <c r="AA10" s="224"/>
      <c r="AB10" s="315"/>
      <c r="AC10" s="332"/>
      <c r="AD10" s="225"/>
      <c r="AE10" s="333"/>
      <c r="AF10" s="334"/>
      <c r="AG10" s="335"/>
      <c r="AH10" s="336"/>
      <c r="AI10" s="343"/>
      <c r="AJ10" s="338"/>
      <c r="AK10" s="339"/>
      <c r="AL10" s="340"/>
      <c r="AM10" s="341"/>
      <c r="AN10" s="342"/>
      <c r="AO10" s="510"/>
      <c r="BB10" s="787" t="str">
        <f t="shared" si="1"/>
        <v/>
      </c>
      <c r="BC10" s="787" t="str">
        <f t="shared" si="2"/>
        <v/>
      </c>
      <c r="BD10" s="787" t="str">
        <f t="shared" si="3"/>
        <v>\</v>
      </c>
      <c r="BE10" s="787"/>
      <c r="BF10" s="787" t="str">
        <f t="shared" si="4"/>
        <v/>
      </c>
      <c r="BG10" s="787" t="str">
        <f t="shared" si="5"/>
        <v>\</v>
      </c>
      <c r="BH10" s="787"/>
      <c r="BI10" s="787"/>
      <c r="BJ10" s="787"/>
      <c r="BK10" s="788"/>
      <c r="BL10" s="787" t="str">
        <f t="shared" si="6"/>
        <v/>
      </c>
      <c r="BM10" s="789" t="str">
        <f t="shared" si="7"/>
        <v/>
      </c>
      <c r="BN10" s="789" t="str">
        <f t="shared" si="8"/>
        <v/>
      </c>
      <c r="BO10" s="789" t="str">
        <f t="shared" si="9"/>
        <v/>
      </c>
      <c r="BP10" s="788" t="str">
        <f t="shared" si="10"/>
        <v/>
      </c>
      <c r="BQ10" s="483" t="str">
        <f t="shared" si="11"/>
        <v/>
      </c>
      <c r="BR10" s="790"/>
      <c r="BS10" s="790"/>
      <c r="BT10" s="790"/>
      <c r="BU10" s="788"/>
      <c r="BV10" s="788"/>
      <c r="BW10" s="788"/>
      <c r="BX10" s="788"/>
      <c r="BY10" s="788"/>
      <c r="BZ10" s="788"/>
      <c r="CA10" s="788"/>
      <c r="CB10" s="788"/>
      <c r="CC10" s="788"/>
      <c r="CD10" s="790"/>
      <c r="CE10" s="790"/>
      <c r="CF10" s="790"/>
      <c r="CG10" s="790"/>
      <c r="CH10" s="790"/>
      <c r="CI10" s="790"/>
      <c r="CJ10" s="790"/>
      <c r="CK10" s="790"/>
      <c r="CL10" s="790"/>
      <c r="CM10" s="790"/>
      <c r="CN10" s="790"/>
      <c r="CO10" s="790"/>
      <c r="CP10" s="790"/>
      <c r="CQ10" s="790"/>
      <c r="CR10" s="790"/>
      <c r="CS10" s="790"/>
      <c r="CT10" s="790"/>
      <c r="CU10" s="790"/>
      <c r="CV10" s="790"/>
      <c r="CW10" s="790"/>
      <c r="CX10" s="790"/>
      <c r="CY10" s="790"/>
      <c r="CZ10" s="790"/>
      <c r="DA10" s="790"/>
      <c r="DB10" s="790"/>
      <c r="DC10" s="790"/>
      <c r="DD10" s="790"/>
      <c r="DE10" s="790"/>
      <c r="DF10" s="790"/>
      <c r="DG10" s="790"/>
      <c r="DH10" s="790"/>
      <c r="DI10" s="790"/>
    </row>
    <row r="11" spans="2:113" ht="20" customHeight="1">
      <c r="B11" s="389" t="str">
        <f>IF(D11&amp;E11="","",COUNT(B$8:B10)+1)</f>
        <v/>
      </c>
      <c r="C11" s="20"/>
      <c r="D11" s="267"/>
      <c r="E11" s="267"/>
      <c r="F11" s="267"/>
      <c r="G11" s="268"/>
      <c r="H11" s="261"/>
      <c r="I11" s="21"/>
      <c r="J11" s="22"/>
      <c r="K11" s="23"/>
      <c r="L11" s="23"/>
      <c r="M11" s="23"/>
      <c r="N11" s="384"/>
      <c r="O11" s="21"/>
      <c r="P11" s="38" t="str">
        <f t="shared" si="0"/>
        <v/>
      </c>
      <c r="Q11" s="234"/>
      <c r="R11" s="403"/>
      <c r="S11" s="251"/>
      <c r="T11" s="161"/>
      <c r="U11" s="25"/>
      <c r="V11" s="219"/>
      <c r="W11" s="441"/>
      <c r="X11" s="442"/>
      <c r="Y11" s="396"/>
      <c r="Z11" s="331"/>
      <c r="AA11" s="224"/>
      <c r="AB11" s="315"/>
      <c r="AC11" s="332"/>
      <c r="AD11" s="225"/>
      <c r="AE11" s="333"/>
      <c r="AF11" s="334"/>
      <c r="AG11" s="335"/>
      <c r="AH11" s="336"/>
      <c r="AI11" s="343"/>
      <c r="AJ11" s="338"/>
      <c r="AK11" s="339"/>
      <c r="AL11" s="340"/>
      <c r="AM11" s="341"/>
      <c r="AN11" s="342"/>
      <c r="AO11" s="510"/>
      <c r="BB11" s="787" t="str">
        <f t="shared" si="1"/>
        <v/>
      </c>
      <c r="BC11" s="787" t="str">
        <f t="shared" si="2"/>
        <v/>
      </c>
      <c r="BD11" s="787" t="str">
        <f t="shared" si="3"/>
        <v>\</v>
      </c>
      <c r="BE11" s="787"/>
      <c r="BF11" s="787" t="str">
        <f t="shared" si="4"/>
        <v/>
      </c>
      <c r="BG11" s="787" t="str">
        <f t="shared" si="5"/>
        <v>\</v>
      </c>
      <c r="BH11" s="787"/>
      <c r="BI11" s="787"/>
      <c r="BJ11" s="787"/>
      <c r="BK11" s="788"/>
      <c r="BL11" s="787" t="str">
        <f t="shared" si="6"/>
        <v/>
      </c>
      <c r="BM11" s="789" t="str">
        <f t="shared" si="7"/>
        <v/>
      </c>
      <c r="BN11" s="789" t="str">
        <f t="shared" si="8"/>
        <v/>
      </c>
      <c r="BO11" s="789" t="str">
        <f t="shared" si="9"/>
        <v/>
      </c>
      <c r="BP11" s="788" t="str">
        <f t="shared" si="10"/>
        <v/>
      </c>
      <c r="BQ11" s="483" t="str">
        <f t="shared" si="11"/>
        <v/>
      </c>
      <c r="BR11" s="790"/>
      <c r="BS11" s="790"/>
      <c r="BT11" s="790"/>
      <c r="BU11" s="788"/>
      <c r="BV11" s="788"/>
      <c r="BW11" s="788"/>
      <c r="BX11" s="788"/>
      <c r="BY11" s="788"/>
      <c r="BZ11" s="788"/>
      <c r="CA11" s="788"/>
      <c r="CB11" s="788"/>
      <c r="CC11" s="788"/>
      <c r="CD11" s="790"/>
      <c r="CE11" s="790"/>
      <c r="CF11" s="790"/>
      <c r="CG11" s="790"/>
      <c r="CH11" s="790"/>
      <c r="CI11" s="790"/>
      <c r="CJ11" s="790"/>
      <c r="CK11" s="790"/>
      <c r="CL11" s="790"/>
      <c r="CM11" s="790"/>
      <c r="CN11" s="790"/>
      <c r="CO11" s="790"/>
      <c r="CP11" s="790"/>
      <c r="CQ11" s="790"/>
      <c r="CR11" s="790"/>
      <c r="CS11" s="790"/>
      <c r="CT11" s="790"/>
      <c r="CU11" s="790"/>
      <c r="CV11" s="790"/>
      <c r="CW11" s="790"/>
      <c r="CX11" s="790"/>
      <c r="CY11" s="790"/>
      <c r="CZ11" s="790"/>
      <c r="DA11" s="790"/>
      <c r="DB11" s="790"/>
      <c r="DC11" s="790"/>
      <c r="DD11" s="790"/>
      <c r="DE11" s="790"/>
      <c r="DF11" s="790"/>
      <c r="DG11" s="790"/>
      <c r="DH11" s="790"/>
      <c r="DI11" s="790"/>
    </row>
    <row r="12" spans="2:113" ht="20" customHeight="1">
      <c r="B12" s="390" t="str">
        <f>IF(D12&amp;E12="","",COUNT(B$8:B11)+1)</f>
        <v/>
      </c>
      <c r="C12" s="26"/>
      <c r="D12" s="269"/>
      <c r="E12" s="269"/>
      <c r="F12" s="269"/>
      <c r="G12" s="270"/>
      <c r="H12" s="262"/>
      <c r="I12" s="27"/>
      <c r="J12" s="28"/>
      <c r="K12" s="29"/>
      <c r="L12" s="29"/>
      <c r="M12" s="29"/>
      <c r="N12" s="386"/>
      <c r="O12" s="27"/>
      <c r="P12" s="39" t="str">
        <f t="shared" si="0"/>
        <v/>
      </c>
      <c r="Q12" s="235"/>
      <c r="R12" s="404"/>
      <c r="S12" s="252"/>
      <c r="T12" s="162"/>
      <c r="U12" s="31"/>
      <c r="V12" s="220"/>
      <c r="W12" s="443"/>
      <c r="X12" s="444"/>
      <c r="Y12" s="397"/>
      <c r="Z12" s="344"/>
      <c r="AA12" s="226"/>
      <c r="AB12" s="316"/>
      <c r="AC12" s="345"/>
      <c r="AD12" s="227"/>
      <c r="AE12" s="346"/>
      <c r="AF12" s="347"/>
      <c r="AG12" s="348"/>
      <c r="AH12" s="349"/>
      <c r="AI12" s="350"/>
      <c r="AJ12" s="351"/>
      <c r="AK12" s="352"/>
      <c r="AL12" s="353"/>
      <c r="AM12" s="354"/>
      <c r="AN12" s="355"/>
      <c r="AO12" s="508"/>
      <c r="BB12" s="787" t="str">
        <f t="shared" si="1"/>
        <v/>
      </c>
      <c r="BC12" s="787" t="str">
        <f t="shared" si="2"/>
        <v/>
      </c>
      <c r="BD12" s="787" t="str">
        <f t="shared" si="3"/>
        <v>\</v>
      </c>
      <c r="BE12" s="787"/>
      <c r="BF12" s="787" t="str">
        <f t="shared" si="4"/>
        <v/>
      </c>
      <c r="BG12" s="787" t="str">
        <f t="shared" si="5"/>
        <v>\</v>
      </c>
      <c r="BH12" s="787"/>
      <c r="BI12" s="787"/>
      <c r="BJ12" s="787"/>
      <c r="BK12" s="788"/>
      <c r="BL12" s="787" t="str">
        <f t="shared" si="6"/>
        <v/>
      </c>
      <c r="BM12" s="789" t="str">
        <f t="shared" si="7"/>
        <v/>
      </c>
      <c r="BN12" s="789" t="str">
        <f t="shared" si="8"/>
        <v/>
      </c>
      <c r="BO12" s="789" t="str">
        <f t="shared" si="9"/>
        <v/>
      </c>
      <c r="BP12" s="788" t="str">
        <f t="shared" si="10"/>
        <v/>
      </c>
      <c r="BQ12" s="483" t="str">
        <f t="shared" si="11"/>
        <v/>
      </c>
      <c r="BR12" s="790"/>
      <c r="BS12" s="790"/>
      <c r="BT12" s="790"/>
      <c r="BU12" s="788"/>
      <c r="BV12" s="788"/>
      <c r="BW12" s="788"/>
      <c r="BX12" s="788"/>
      <c r="BY12" s="788"/>
      <c r="BZ12" s="788"/>
      <c r="CA12" s="788"/>
      <c r="CB12" s="788"/>
      <c r="CC12" s="788"/>
      <c r="CD12" s="790"/>
      <c r="CE12" s="790"/>
      <c r="CF12" s="790"/>
      <c r="CG12" s="790"/>
      <c r="CH12" s="790"/>
      <c r="CI12" s="790"/>
      <c r="CJ12" s="790"/>
      <c r="CK12" s="790"/>
      <c r="CL12" s="790"/>
      <c r="CM12" s="790"/>
      <c r="CN12" s="790"/>
      <c r="CO12" s="790"/>
      <c r="CP12" s="790"/>
      <c r="CQ12" s="790"/>
      <c r="CR12" s="790"/>
      <c r="CS12" s="790"/>
      <c r="CT12" s="790"/>
      <c r="CU12" s="790"/>
      <c r="CV12" s="790"/>
      <c r="CW12" s="790"/>
      <c r="CX12" s="790"/>
      <c r="CY12" s="790"/>
      <c r="CZ12" s="790"/>
      <c r="DA12" s="790"/>
      <c r="DB12" s="790"/>
      <c r="DC12" s="790"/>
      <c r="DD12" s="790"/>
      <c r="DE12" s="790"/>
      <c r="DF12" s="790"/>
      <c r="DG12" s="790"/>
      <c r="DH12" s="790"/>
      <c r="DI12" s="790"/>
    </row>
    <row r="13" spans="2:113" ht="20" customHeight="1">
      <c r="B13" s="391" t="str">
        <f>IF(D13&amp;E13="","",COUNT(B$8:B12)+1)</f>
        <v/>
      </c>
      <c r="C13" s="32"/>
      <c r="D13" s="271"/>
      <c r="E13" s="271"/>
      <c r="F13" s="271"/>
      <c r="G13" s="272"/>
      <c r="H13" s="263"/>
      <c r="I13" s="33"/>
      <c r="J13" s="34"/>
      <c r="K13" s="35"/>
      <c r="L13" s="35"/>
      <c r="M13" s="35"/>
      <c r="N13" s="387"/>
      <c r="O13" s="33"/>
      <c r="P13" s="35" t="str">
        <f t="shared" si="0"/>
        <v/>
      </c>
      <c r="Q13" s="236"/>
      <c r="R13" s="405"/>
      <c r="S13" s="253"/>
      <c r="T13" s="163"/>
      <c r="U13" s="36"/>
      <c r="V13" s="221"/>
      <c r="W13" s="445"/>
      <c r="X13" s="446"/>
      <c r="Y13" s="398"/>
      <c r="Z13" s="356"/>
      <c r="AA13" s="228"/>
      <c r="AB13" s="317"/>
      <c r="AC13" s="357"/>
      <c r="AD13" s="229"/>
      <c r="AE13" s="358"/>
      <c r="AF13" s="359"/>
      <c r="AG13" s="360"/>
      <c r="AH13" s="361"/>
      <c r="AI13" s="325"/>
      <c r="AJ13" s="362"/>
      <c r="AK13" s="363"/>
      <c r="AL13" s="364"/>
      <c r="AM13" s="192"/>
      <c r="AN13" s="365"/>
      <c r="AO13" s="511"/>
      <c r="BB13" s="787" t="str">
        <f t="shared" si="1"/>
        <v/>
      </c>
      <c r="BC13" s="787" t="str">
        <f t="shared" si="2"/>
        <v/>
      </c>
      <c r="BD13" s="787" t="str">
        <f t="shared" si="3"/>
        <v>\</v>
      </c>
      <c r="BE13" s="787"/>
      <c r="BF13" s="787" t="str">
        <f t="shared" si="4"/>
        <v/>
      </c>
      <c r="BG13" s="787" t="str">
        <f t="shared" si="5"/>
        <v>\</v>
      </c>
      <c r="BH13" s="787"/>
      <c r="BI13" s="787"/>
      <c r="BJ13" s="787"/>
      <c r="BK13" s="788"/>
      <c r="BL13" s="787" t="str">
        <f t="shared" si="6"/>
        <v/>
      </c>
      <c r="BM13" s="789" t="str">
        <f t="shared" si="7"/>
        <v/>
      </c>
      <c r="BN13" s="789" t="str">
        <f t="shared" si="8"/>
        <v/>
      </c>
      <c r="BO13" s="789" t="str">
        <f t="shared" si="9"/>
        <v/>
      </c>
      <c r="BP13" s="788" t="str">
        <f t="shared" si="10"/>
        <v/>
      </c>
      <c r="BQ13" s="483" t="str">
        <f t="shared" si="11"/>
        <v/>
      </c>
      <c r="BR13" s="790"/>
      <c r="BS13" s="790"/>
      <c r="BT13" s="790"/>
      <c r="BU13" s="788"/>
      <c r="BV13" s="788"/>
      <c r="BW13" s="788"/>
      <c r="BX13" s="788"/>
      <c r="BY13" s="788"/>
      <c r="BZ13" s="788"/>
      <c r="CA13" s="788"/>
      <c r="CB13" s="788"/>
      <c r="CC13" s="788"/>
      <c r="CD13" s="790"/>
      <c r="CE13" s="790"/>
      <c r="CF13" s="790"/>
      <c r="CG13" s="790"/>
      <c r="CH13" s="790"/>
      <c r="CI13" s="790"/>
      <c r="CJ13" s="790"/>
      <c r="CK13" s="790"/>
      <c r="CL13" s="790"/>
      <c r="CM13" s="790"/>
      <c r="CN13" s="790"/>
      <c r="CO13" s="790"/>
      <c r="CP13" s="790"/>
      <c r="CQ13" s="790"/>
      <c r="CR13" s="790"/>
      <c r="CS13" s="790"/>
      <c r="CT13" s="790"/>
      <c r="CU13" s="790"/>
      <c r="CV13" s="790"/>
      <c r="CW13" s="790"/>
      <c r="CX13" s="790"/>
      <c r="CY13" s="790"/>
      <c r="CZ13" s="790"/>
      <c r="DA13" s="790"/>
      <c r="DB13" s="790"/>
      <c r="DC13" s="790"/>
      <c r="DD13" s="790"/>
      <c r="DE13" s="790"/>
      <c r="DF13" s="790"/>
      <c r="DG13" s="790"/>
      <c r="DH13" s="790"/>
      <c r="DI13" s="790"/>
    </row>
    <row r="14" spans="2:113" ht="20" customHeight="1">
      <c r="B14" s="389" t="str">
        <f>IF(D14&amp;E14="","",COUNT(B$8:B13)+1)</f>
        <v/>
      </c>
      <c r="C14" s="20"/>
      <c r="D14" s="267"/>
      <c r="E14" s="267"/>
      <c r="F14" s="267"/>
      <c r="G14" s="268"/>
      <c r="H14" s="261"/>
      <c r="I14" s="21"/>
      <c r="J14" s="22"/>
      <c r="K14" s="23"/>
      <c r="L14" s="24"/>
      <c r="M14" s="24"/>
      <c r="N14" s="384"/>
      <c r="O14" s="21"/>
      <c r="P14" s="23" t="str">
        <f t="shared" si="0"/>
        <v/>
      </c>
      <c r="Q14" s="234"/>
      <c r="R14" s="403"/>
      <c r="S14" s="254"/>
      <c r="T14" s="160"/>
      <c r="U14" s="25"/>
      <c r="V14" s="219"/>
      <c r="W14" s="441"/>
      <c r="X14" s="447"/>
      <c r="Y14" s="395"/>
      <c r="Z14" s="331"/>
      <c r="AA14" s="224"/>
      <c r="AB14" s="315"/>
      <c r="AC14" s="366"/>
      <c r="AD14" s="225"/>
      <c r="AE14" s="333"/>
      <c r="AF14" s="334"/>
      <c r="AG14" s="335"/>
      <c r="AH14" s="367"/>
      <c r="AI14" s="337"/>
      <c r="AJ14" s="338"/>
      <c r="AK14" s="339"/>
      <c r="AL14" s="340"/>
      <c r="AM14" s="341"/>
      <c r="AN14" s="342"/>
      <c r="AO14" s="510"/>
      <c r="BB14" s="787" t="str">
        <f t="shared" si="1"/>
        <v/>
      </c>
      <c r="BC14" s="787" t="str">
        <f t="shared" si="2"/>
        <v/>
      </c>
      <c r="BD14" s="787" t="str">
        <f t="shared" si="3"/>
        <v>\</v>
      </c>
      <c r="BE14" s="787"/>
      <c r="BF14" s="787" t="str">
        <f t="shared" si="4"/>
        <v/>
      </c>
      <c r="BG14" s="787" t="str">
        <f t="shared" si="5"/>
        <v>\</v>
      </c>
      <c r="BH14" s="787"/>
      <c r="BI14" s="787"/>
      <c r="BJ14" s="787"/>
      <c r="BK14" s="788"/>
      <c r="BL14" s="787" t="str">
        <f t="shared" si="6"/>
        <v/>
      </c>
      <c r="BM14" s="789" t="str">
        <f t="shared" si="7"/>
        <v/>
      </c>
      <c r="BN14" s="789" t="str">
        <f t="shared" si="8"/>
        <v/>
      </c>
      <c r="BO14" s="789" t="str">
        <f t="shared" si="9"/>
        <v/>
      </c>
      <c r="BP14" s="788" t="str">
        <f t="shared" si="10"/>
        <v/>
      </c>
      <c r="BQ14" s="483" t="str">
        <f t="shared" si="11"/>
        <v/>
      </c>
      <c r="BR14" s="790"/>
      <c r="BS14" s="790"/>
      <c r="BT14" s="790"/>
      <c r="BU14" s="788"/>
      <c r="BV14" s="788"/>
      <c r="BW14" s="788"/>
      <c r="BX14" s="788"/>
      <c r="BY14" s="788"/>
      <c r="BZ14" s="788"/>
      <c r="CA14" s="788"/>
      <c r="CB14" s="788"/>
      <c r="CC14" s="788"/>
      <c r="CD14" s="790"/>
      <c r="CE14" s="790"/>
      <c r="CF14" s="790"/>
      <c r="CG14" s="790"/>
      <c r="CH14" s="790"/>
      <c r="CI14" s="790"/>
      <c r="CJ14" s="790"/>
      <c r="CK14" s="790"/>
      <c r="CL14" s="790"/>
      <c r="CM14" s="790"/>
      <c r="CN14" s="790"/>
      <c r="CO14" s="790"/>
      <c r="CP14" s="790"/>
      <c r="CQ14" s="790"/>
      <c r="CR14" s="790"/>
      <c r="CS14" s="790"/>
      <c r="CT14" s="790"/>
      <c r="CU14" s="790"/>
      <c r="CV14" s="790"/>
      <c r="CW14" s="790"/>
      <c r="CX14" s="790"/>
      <c r="CY14" s="790"/>
      <c r="CZ14" s="790"/>
      <c r="DA14" s="790"/>
      <c r="DB14" s="790"/>
      <c r="DC14" s="790"/>
      <c r="DD14" s="790"/>
      <c r="DE14" s="790"/>
      <c r="DF14" s="790"/>
      <c r="DG14" s="790"/>
      <c r="DH14" s="790"/>
      <c r="DI14" s="790"/>
    </row>
    <row r="15" spans="2:113" ht="20" customHeight="1">
      <c r="B15" s="389" t="str">
        <f>IF(D15&amp;E15="","",COUNT(B$8:B14)+1)</f>
        <v/>
      </c>
      <c r="C15" s="20"/>
      <c r="D15" s="267"/>
      <c r="E15" s="267"/>
      <c r="F15" s="267"/>
      <c r="G15" s="268"/>
      <c r="H15" s="261"/>
      <c r="I15" s="21"/>
      <c r="J15" s="22"/>
      <c r="K15" s="23"/>
      <c r="L15" s="24"/>
      <c r="M15" s="24"/>
      <c r="N15" s="384"/>
      <c r="O15" s="21"/>
      <c r="P15" s="23" t="str">
        <f t="shared" si="0"/>
        <v/>
      </c>
      <c r="Q15" s="234"/>
      <c r="R15" s="403"/>
      <c r="S15" s="254"/>
      <c r="T15" s="160"/>
      <c r="U15" s="25"/>
      <c r="V15" s="219"/>
      <c r="W15" s="441"/>
      <c r="X15" s="447"/>
      <c r="Y15" s="396"/>
      <c r="Z15" s="331"/>
      <c r="AA15" s="224"/>
      <c r="AB15" s="315"/>
      <c r="AC15" s="366"/>
      <c r="AD15" s="225"/>
      <c r="AE15" s="333"/>
      <c r="AF15" s="334"/>
      <c r="AG15" s="335"/>
      <c r="AH15" s="367"/>
      <c r="AI15" s="343"/>
      <c r="AJ15" s="338"/>
      <c r="AK15" s="339"/>
      <c r="AL15" s="340"/>
      <c r="AM15" s="341"/>
      <c r="AN15" s="342"/>
      <c r="AO15" s="510"/>
      <c r="BB15" s="787" t="str">
        <f t="shared" si="1"/>
        <v/>
      </c>
      <c r="BC15" s="787" t="str">
        <f t="shared" si="2"/>
        <v/>
      </c>
      <c r="BD15" s="787" t="str">
        <f t="shared" si="3"/>
        <v>\</v>
      </c>
      <c r="BE15" s="787"/>
      <c r="BF15" s="787" t="str">
        <f t="shared" si="4"/>
        <v/>
      </c>
      <c r="BG15" s="787" t="str">
        <f t="shared" si="5"/>
        <v>\</v>
      </c>
      <c r="BH15" s="787"/>
      <c r="BI15" s="787"/>
      <c r="BJ15" s="787"/>
      <c r="BK15" s="788"/>
      <c r="BL15" s="787" t="str">
        <f t="shared" si="6"/>
        <v/>
      </c>
      <c r="BM15" s="789" t="str">
        <f t="shared" si="7"/>
        <v/>
      </c>
      <c r="BN15" s="789" t="str">
        <f t="shared" si="8"/>
        <v/>
      </c>
      <c r="BO15" s="789" t="str">
        <f t="shared" si="9"/>
        <v/>
      </c>
      <c r="BP15" s="788" t="str">
        <f t="shared" si="10"/>
        <v/>
      </c>
      <c r="BQ15" s="483" t="str">
        <f t="shared" si="11"/>
        <v/>
      </c>
      <c r="BR15" s="790"/>
      <c r="BS15" s="790"/>
      <c r="BT15" s="790"/>
      <c r="BU15" s="788"/>
      <c r="BV15" s="788"/>
      <c r="BW15" s="788"/>
      <c r="BX15" s="788"/>
      <c r="BY15" s="788"/>
      <c r="BZ15" s="788"/>
      <c r="CA15" s="788"/>
      <c r="CB15" s="788"/>
      <c r="CC15" s="788"/>
      <c r="CD15" s="790"/>
      <c r="CE15" s="790"/>
      <c r="CF15" s="790"/>
      <c r="CG15" s="790"/>
      <c r="CH15" s="790"/>
      <c r="CI15" s="790"/>
      <c r="CJ15" s="790"/>
      <c r="CK15" s="790"/>
      <c r="CL15" s="790"/>
      <c r="CM15" s="790"/>
      <c r="CN15" s="790"/>
      <c r="CO15" s="790"/>
      <c r="CP15" s="790"/>
      <c r="CQ15" s="790"/>
      <c r="CR15" s="790"/>
      <c r="CS15" s="790"/>
      <c r="CT15" s="790"/>
      <c r="CU15" s="790"/>
      <c r="CV15" s="790"/>
      <c r="CW15" s="790"/>
      <c r="CX15" s="790"/>
      <c r="CY15" s="790"/>
      <c r="CZ15" s="790"/>
      <c r="DA15" s="790"/>
      <c r="DB15" s="790"/>
      <c r="DC15" s="790"/>
      <c r="DD15" s="790"/>
      <c r="DE15" s="790"/>
      <c r="DF15" s="790"/>
      <c r="DG15" s="790"/>
      <c r="DH15" s="790"/>
      <c r="DI15" s="790"/>
    </row>
    <row r="16" spans="2:113" ht="20" customHeight="1">
      <c r="B16" s="389" t="str">
        <f>IF(D16&amp;E16="","",COUNT(B$8:B15)+1)</f>
        <v/>
      </c>
      <c r="C16" s="20"/>
      <c r="D16" s="267"/>
      <c r="E16" s="267"/>
      <c r="F16" s="267"/>
      <c r="G16" s="268"/>
      <c r="H16" s="261"/>
      <c r="I16" s="21"/>
      <c r="J16" s="22"/>
      <c r="K16" s="23"/>
      <c r="L16" s="24"/>
      <c r="M16" s="24"/>
      <c r="N16" s="384"/>
      <c r="O16" s="21"/>
      <c r="P16" s="23" t="str">
        <f t="shared" si="0"/>
        <v/>
      </c>
      <c r="Q16" s="234"/>
      <c r="R16" s="403"/>
      <c r="S16" s="254"/>
      <c r="T16" s="160"/>
      <c r="U16" s="25"/>
      <c r="V16" s="219"/>
      <c r="W16" s="441"/>
      <c r="X16" s="447"/>
      <c r="Y16" s="396"/>
      <c r="Z16" s="331"/>
      <c r="AA16" s="224"/>
      <c r="AB16" s="315"/>
      <c r="AC16" s="366"/>
      <c r="AD16" s="225"/>
      <c r="AE16" s="333"/>
      <c r="AF16" s="334"/>
      <c r="AG16" s="335"/>
      <c r="AH16" s="367"/>
      <c r="AI16" s="343"/>
      <c r="AJ16" s="338"/>
      <c r="AK16" s="339"/>
      <c r="AL16" s="340"/>
      <c r="AM16" s="341"/>
      <c r="AN16" s="342"/>
      <c r="AO16" s="510"/>
      <c r="BB16" s="787" t="str">
        <f t="shared" si="1"/>
        <v/>
      </c>
      <c r="BC16" s="787" t="str">
        <f t="shared" si="2"/>
        <v/>
      </c>
      <c r="BD16" s="787" t="str">
        <f t="shared" si="3"/>
        <v>\</v>
      </c>
      <c r="BE16" s="787"/>
      <c r="BF16" s="787" t="str">
        <f t="shared" si="4"/>
        <v/>
      </c>
      <c r="BG16" s="787" t="str">
        <f t="shared" si="5"/>
        <v>\</v>
      </c>
      <c r="BH16" s="787"/>
      <c r="BI16" s="787"/>
      <c r="BJ16" s="787"/>
      <c r="BK16" s="788"/>
      <c r="BL16" s="787" t="str">
        <f t="shared" si="6"/>
        <v/>
      </c>
      <c r="BM16" s="789" t="str">
        <f t="shared" si="7"/>
        <v/>
      </c>
      <c r="BN16" s="789" t="str">
        <f t="shared" si="8"/>
        <v/>
      </c>
      <c r="BO16" s="789" t="str">
        <f t="shared" si="9"/>
        <v/>
      </c>
      <c r="BP16" s="788" t="str">
        <f t="shared" si="10"/>
        <v/>
      </c>
      <c r="BQ16" s="483" t="str">
        <f t="shared" si="11"/>
        <v/>
      </c>
      <c r="BR16" s="790"/>
      <c r="BS16" s="790"/>
      <c r="BT16" s="790"/>
      <c r="BU16" s="788"/>
      <c r="BV16" s="788"/>
      <c r="BW16" s="788"/>
      <c r="BX16" s="788"/>
      <c r="BY16" s="788"/>
      <c r="BZ16" s="788"/>
      <c r="CA16" s="788"/>
      <c r="CB16" s="788"/>
      <c r="CC16" s="788"/>
      <c r="CD16" s="790"/>
      <c r="CE16" s="790"/>
      <c r="CF16" s="790"/>
      <c r="CG16" s="790"/>
      <c r="CH16" s="790"/>
      <c r="CI16" s="790"/>
      <c r="CJ16" s="790"/>
      <c r="CK16" s="790"/>
      <c r="CL16" s="790"/>
      <c r="CM16" s="790"/>
      <c r="CN16" s="790"/>
      <c r="CO16" s="790"/>
      <c r="CP16" s="790"/>
      <c r="CQ16" s="790"/>
      <c r="CR16" s="790"/>
      <c r="CS16" s="790"/>
      <c r="CT16" s="790"/>
      <c r="CU16" s="790"/>
      <c r="CV16" s="790"/>
      <c r="CW16" s="790"/>
      <c r="CX16" s="790"/>
      <c r="CY16" s="790"/>
      <c r="CZ16" s="790"/>
      <c r="DA16" s="790"/>
      <c r="DB16" s="790"/>
      <c r="DC16" s="790"/>
      <c r="DD16" s="790"/>
      <c r="DE16" s="790"/>
      <c r="DF16" s="790"/>
      <c r="DG16" s="790"/>
      <c r="DH16" s="790"/>
      <c r="DI16" s="790"/>
    </row>
    <row r="17" spans="2:113" ht="20" customHeight="1">
      <c r="B17" s="390" t="str">
        <f>IF(D17&amp;E17="","",COUNT(B$8:B16)+1)</f>
        <v/>
      </c>
      <c r="C17" s="26"/>
      <c r="D17" s="269"/>
      <c r="E17" s="269"/>
      <c r="F17" s="269"/>
      <c r="G17" s="270"/>
      <c r="H17" s="262"/>
      <c r="I17" s="27"/>
      <c r="J17" s="28"/>
      <c r="K17" s="29"/>
      <c r="L17" s="30"/>
      <c r="M17" s="30"/>
      <c r="N17" s="386"/>
      <c r="O17" s="27"/>
      <c r="P17" s="29" t="str">
        <f t="shared" si="0"/>
        <v/>
      </c>
      <c r="Q17" s="235"/>
      <c r="R17" s="404"/>
      <c r="S17" s="255"/>
      <c r="T17" s="162"/>
      <c r="U17" s="31"/>
      <c r="V17" s="220"/>
      <c r="W17" s="443"/>
      <c r="X17" s="448"/>
      <c r="Y17" s="397"/>
      <c r="Z17" s="344"/>
      <c r="AA17" s="226"/>
      <c r="AB17" s="316"/>
      <c r="AC17" s="368"/>
      <c r="AD17" s="227"/>
      <c r="AE17" s="346"/>
      <c r="AF17" s="347"/>
      <c r="AG17" s="348"/>
      <c r="AH17" s="369"/>
      <c r="AI17" s="350"/>
      <c r="AJ17" s="351"/>
      <c r="AK17" s="352"/>
      <c r="AL17" s="353"/>
      <c r="AM17" s="354"/>
      <c r="AN17" s="355"/>
      <c r="AO17" s="508"/>
      <c r="BB17" s="787" t="str">
        <f t="shared" si="1"/>
        <v/>
      </c>
      <c r="BC17" s="787" t="str">
        <f t="shared" si="2"/>
        <v/>
      </c>
      <c r="BD17" s="787" t="str">
        <f t="shared" si="3"/>
        <v>\</v>
      </c>
      <c r="BE17" s="787"/>
      <c r="BF17" s="787" t="str">
        <f t="shared" si="4"/>
        <v/>
      </c>
      <c r="BG17" s="787" t="str">
        <f t="shared" si="5"/>
        <v>\</v>
      </c>
      <c r="BH17" s="787"/>
      <c r="BI17" s="787"/>
      <c r="BJ17" s="787"/>
      <c r="BK17" s="788"/>
      <c r="BL17" s="787" t="str">
        <f t="shared" si="6"/>
        <v/>
      </c>
      <c r="BM17" s="789" t="str">
        <f t="shared" si="7"/>
        <v/>
      </c>
      <c r="BN17" s="789" t="str">
        <f t="shared" si="8"/>
        <v/>
      </c>
      <c r="BO17" s="789" t="str">
        <f t="shared" si="9"/>
        <v/>
      </c>
      <c r="BP17" s="788" t="str">
        <f t="shared" si="10"/>
        <v/>
      </c>
      <c r="BQ17" s="483" t="str">
        <f t="shared" si="11"/>
        <v/>
      </c>
      <c r="BR17" s="790"/>
      <c r="BS17" s="790"/>
      <c r="BT17" s="790"/>
      <c r="BU17" s="788"/>
      <c r="BV17" s="788"/>
      <c r="BW17" s="788"/>
      <c r="BX17" s="788"/>
      <c r="BY17" s="788"/>
      <c r="BZ17" s="788"/>
      <c r="CA17" s="788"/>
      <c r="CB17" s="788"/>
      <c r="CC17" s="788"/>
      <c r="CD17" s="790"/>
      <c r="CE17" s="790"/>
      <c r="CF17" s="790"/>
      <c r="CG17" s="790"/>
      <c r="CH17" s="790"/>
      <c r="CI17" s="790"/>
      <c r="CJ17" s="790"/>
      <c r="CK17" s="790"/>
      <c r="CL17" s="790"/>
      <c r="CM17" s="790"/>
      <c r="CN17" s="790"/>
      <c r="CO17" s="790"/>
      <c r="CP17" s="790"/>
      <c r="CQ17" s="790"/>
      <c r="CR17" s="790"/>
      <c r="CS17" s="790"/>
      <c r="CT17" s="790"/>
      <c r="CU17" s="790"/>
      <c r="CV17" s="790"/>
      <c r="CW17" s="790"/>
      <c r="CX17" s="790"/>
      <c r="CY17" s="790"/>
      <c r="CZ17" s="790"/>
      <c r="DA17" s="790"/>
      <c r="DB17" s="790"/>
      <c r="DC17" s="790"/>
      <c r="DD17" s="790"/>
      <c r="DE17" s="790"/>
      <c r="DF17" s="790"/>
      <c r="DG17" s="790"/>
      <c r="DH17" s="790"/>
      <c r="DI17" s="790"/>
    </row>
    <row r="18" spans="2:113" ht="20" customHeight="1">
      <c r="B18" s="391" t="str">
        <f>IF(D18&amp;E18="","",COUNT(B$8:B17)+1)</f>
        <v/>
      </c>
      <c r="C18" s="32"/>
      <c r="D18" s="271"/>
      <c r="E18" s="271"/>
      <c r="F18" s="271"/>
      <c r="G18" s="272"/>
      <c r="H18" s="263"/>
      <c r="I18" s="33"/>
      <c r="J18" s="34"/>
      <c r="K18" s="35"/>
      <c r="L18" s="35"/>
      <c r="M18" s="35"/>
      <c r="N18" s="387"/>
      <c r="O18" s="33"/>
      <c r="P18" s="35" t="str">
        <f t="shared" si="0"/>
        <v/>
      </c>
      <c r="Q18" s="236"/>
      <c r="R18" s="405"/>
      <c r="S18" s="253"/>
      <c r="T18" s="163"/>
      <c r="U18" s="36"/>
      <c r="V18" s="221"/>
      <c r="W18" s="445"/>
      <c r="X18" s="446"/>
      <c r="Y18" s="398"/>
      <c r="Z18" s="356"/>
      <c r="AA18" s="228"/>
      <c r="AB18" s="317"/>
      <c r="AC18" s="357"/>
      <c r="AD18" s="229"/>
      <c r="AE18" s="358"/>
      <c r="AF18" s="359"/>
      <c r="AG18" s="360"/>
      <c r="AH18" s="370"/>
      <c r="AI18" s="325"/>
      <c r="AJ18" s="362"/>
      <c r="AK18" s="363"/>
      <c r="AL18" s="364"/>
      <c r="AM18" s="192"/>
      <c r="AN18" s="365"/>
      <c r="AO18" s="511"/>
      <c r="BB18" s="787" t="str">
        <f t="shared" si="1"/>
        <v/>
      </c>
      <c r="BC18" s="787" t="str">
        <f t="shared" si="2"/>
        <v/>
      </c>
      <c r="BD18" s="787" t="str">
        <f t="shared" si="3"/>
        <v>\</v>
      </c>
      <c r="BE18" s="787"/>
      <c r="BF18" s="787" t="str">
        <f t="shared" si="4"/>
        <v/>
      </c>
      <c r="BG18" s="787" t="str">
        <f t="shared" si="5"/>
        <v>\</v>
      </c>
      <c r="BH18" s="787"/>
      <c r="BI18" s="787"/>
      <c r="BJ18" s="787"/>
      <c r="BK18" s="788"/>
      <c r="BL18" s="787" t="str">
        <f t="shared" si="6"/>
        <v/>
      </c>
      <c r="BM18" s="789" t="str">
        <f t="shared" si="7"/>
        <v/>
      </c>
      <c r="BN18" s="789" t="str">
        <f t="shared" si="8"/>
        <v/>
      </c>
      <c r="BO18" s="789" t="str">
        <f t="shared" si="9"/>
        <v/>
      </c>
      <c r="BP18" s="788" t="str">
        <f t="shared" si="10"/>
        <v/>
      </c>
      <c r="BQ18" s="483" t="str">
        <f t="shared" si="11"/>
        <v/>
      </c>
      <c r="BR18" s="790"/>
      <c r="BS18" s="790"/>
      <c r="BT18" s="790"/>
      <c r="BU18" s="788"/>
      <c r="BV18" s="788"/>
      <c r="BW18" s="788"/>
      <c r="BX18" s="788"/>
      <c r="BY18" s="788"/>
      <c r="BZ18" s="788"/>
      <c r="CA18" s="788"/>
      <c r="CB18" s="788"/>
      <c r="CC18" s="788"/>
      <c r="CD18" s="790"/>
      <c r="CE18" s="790"/>
      <c r="CF18" s="790"/>
      <c r="CG18" s="790"/>
      <c r="CH18" s="790"/>
      <c r="CI18" s="790"/>
      <c r="CJ18" s="790"/>
      <c r="CK18" s="790"/>
      <c r="CL18" s="790"/>
      <c r="CM18" s="790"/>
      <c r="CN18" s="790"/>
      <c r="CO18" s="790"/>
      <c r="CP18" s="790"/>
      <c r="CQ18" s="790"/>
      <c r="CR18" s="790"/>
      <c r="CS18" s="790"/>
      <c r="CT18" s="790"/>
      <c r="CU18" s="790"/>
      <c r="CV18" s="790"/>
      <c r="CW18" s="790"/>
      <c r="CX18" s="790"/>
      <c r="CY18" s="790"/>
      <c r="CZ18" s="790"/>
      <c r="DA18" s="790"/>
      <c r="DB18" s="790"/>
      <c r="DC18" s="790"/>
      <c r="DD18" s="790"/>
      <c r="DE18" s="790"/>
      <c r="DF18" s="790"/>
      <c r="DG18" s="790"/>
    </row>
    <row r="19" spans="2:113" ht="20" customHeight="1">
      <c r="B19" s="389" t="str">
        <f>IF(D19&amp;E19="","",COUNT(B$8:B18)+1)</f>
        <v/>
      </c>
      <c r="C19" s="20"/>
      <c r="D19" s="267"/>
      <c r="E19" s="267"/>
      <c r="F19" s="267"/>
      <c r="G19" s="268"/>
      <c r="H19" s="261"/>
      <c r="I19" s="21"/>
      <c r="J19" s="22"/>
      <c r="K19" s="23"/>
      <c r="L19" s="24"/>
      <c r="M19" s="24"/>
      <c r="N19" s="384"/>
      <c r="O19" s="21"/>
      <c r="P19" s="23" t="str">
        <f t="shared" si="0"/>
        <v/>
      </c>
      <c r="Q19" s="234"/>
      <c r="R19" s="403"/>
      <c r="S19" s="254"/>
      <c r="T19" s="160"/>
      <c r="U19" s="25"/>
      <c r="V19" s="219"/>
      <c r="W19" s="441"/>
      <c r="X19" s="447"/>
      <c r="Y19" s="395"/>
      <c r="Z19" s="331"/>
      <c r="AA19" s="224"/>
      <c r="AB19" s="315"/>
      <c r="AC19" s="366"/>
      <c r="AD19" s="225"/>
      <c r="AE19" s="333"/>
      <c r="AF19" s="334"/>
      <c r="AG19" s="335"/>
      <c r="AH19" s="367"/>
      <c r="AI19" s="337"/>
      <c r="AJ19" s="338"/>
      <c r="AK19" s="339"/>
      <c r="AL19" s="340"/>
      <c r="AM19" s="341"/>
      <c r="AN19" s="342"/>
      <c r="AO19" s="510"/>
      <c r="BB19" s="787" t="str">
        <f t="shared" si="1"/>
        <v/>
      </c>
      <c r="BC19" s="787" t="str">
        <f t="shared" si="2"/>
        <v/>
      </c>
      <c r="BD19" s="787" t="str">
        <f t="shared" si="3"/>
        <v>\</v>
      </c>
      <c r="BE19" s="787"/>
      <c r="BF19" s="787" t="str">
        <f t="shared" si="4"/>
        <v/>
      </c>
      <c r="BG19" s="787" t="str">
        <f t="shared" si="5"/>
        <v>\</v>
      </c>
      <c r="BH19" s="787"/>
      <c r="BI19" s="787"/>
      <c r="BJ19" s="787"/>
      <c r="BK19" s="788"/>
      <c r="BL19" s="787" t="str">
        <f t="shared" si="6"/>
        <v/>
      </c>
      <c r="BM19" s="789" t="str">
        <f t="shared" si="7"/>
        <v/>
      </c>
      <c r="BN19" s="789" t="str">
        <f t="shared" si="8"/>
        <v/>
      </c>
      <c r="BO19" s="789" t="str">
        <f t="shared" si="9"/>
        <v/>
      </c>
      <c r="BP19" s="788" t="str">
        <f t="shared" si="10"/>
        <v/>
      </c>
      <c r="BQ19" s="483" t="str">
        <f t="shared" si="11"/>
        <v/>
      </c>
      <c r="BR19" s="790"/>
      <c r="BS19" s="790"/>
      <c r="BT19" s="790"/>
      <c r="BU19" s="788"/>
      <c r="BV19" s="788"/>
      <c r="BW19" s="788"/>
      <c r="BX19" s="788"/>
      <c r="BY19" s="788"/>
      <c r="BZ19" s="788"/>
      <c r="CA19" s="788"/>
      <c r="CB19" s="788"/>
      <c r="CC19" s="788"/>
      <c r="CD19" s="790"/>
      <c r="CE19" s="790"/>
      <c r="CF19" s="790"/>
      <c r="CG19" s="790"/>
      <c r="CH19" s="790"/>
      <c r="CI19" s="790"/>
      <c r="CJ19" s="790"/>
      <c r="CK19" s="790"/>
      <c r="CL19" s="790"/>
      <c r="CM19" s="790"/>
      <c r="CN19" s="790"/>
      <c r="CO19" s="790"/>
      <c r="CP19" s="790"/>
      <c r="CQ19" s="790"/>
      <c r="CR19" s="790"/>
      <c r="CS19" s="790"/>
      <c r="CT19" s="790"/>
      <c r="CU19" s="790"/>
      <c r="CV19" s="790"/>
      <c r="CW19" s="790"/>
      <c r="CX19" s="790"/>
      <c r="CY19" s="790"/>
      <c r="CZ19" s="790"/>
      <c r="DA19" s="790"/>
      <c r="DB19" s="790"/>
      <c r="DC19" s="790"/>
      <c r="DD19" s="790"/>
      <c r="DE19" s="790"/>
      <c r="DF19" s="790"/>
      <c r="DG19" s="790"/>
    </row>
    <row r="20" spans="2:113" ht="20" customHeight="1">
      <c r="B20" s="389" t="str">
        <f>IF(D20&amp;E20="","",COUNT(B$8:B19)+1)</f>
        <v/>
      </c>
      <c r="C20" s="20"/>
      <c r="D20" s="267"/>
      <c r="E20" s="267"/>
      <c r="F20" s="267"/>
      <c r="G20" s="268"/>
      <c r="H20" s="261"/>
      <c r="I20" s="21"/>
      <c r="J20" s="22"/>
      <c r="K20" s="23"/>
      <c r="L20" s="24"/>
      <c r="M20" s="24"/>
      <c r="N20" s="384"/>
      <c r="O20" s="21"/>
      <c r="P20" s="23" t="str">
        <f t="shared" si="0"/>
        <v/>
      </c>
      <c r="Q20" s="234"/>
      <c r="R20" s="403"/>
      <c r="S20" s="254"/>
      <c r="T20" s="160"/>
      <c r="U20" s="25"/>
      <c r="V20" s="219"/>
      <c r="W20" s="441"/>
      <c r="X20" s="447"/>
      <c r="Y20" s="396"/>
      <c r="Z20" s="331"/>
      <c r="AA20" s="224"/>
      <c r="AB20" s="315"/>
      <c r="AC20" s="366"/>
      <c r="AD20" s="225"/>
      <c r="AE20" s="333"/>
      <c r="AF20" s="334"/>
      <c r="AG20" s="335"/>
      <c r="AH20" s="367"/>
      <c r="AI20" s="343"/>
      <c r="AJ20" s="338"/>
      <c r="AK20" s="339"/>
      <c r="AL20" s="340"/>
      <c r="AM20" s="341"/>
      <c r="AN20" s="342"/>
      <c r="AO20" s="510"/>
      <c r="BB20" s="787" t="str">
        <f t="shared" si="1"/>
        <v/>
      </c>
      <c r="BC20" s="787" t="str">
        <f t="shared" si="2"/>
        <v/>
      </c>
      <c r="BD20" s="787" t="str">
        <f t="shared" si="3"/>
        <v>\</v>
      </c>
      <c r="BE20" s="787"/>
      <c r="BF20" s="787" t="str">
        <f t="shared" si="4"/>
        <v/>
      </c>
      <c r="BG20" s="787" t="str">
        <f t="shared" si="5"/>
        <v>\</v>
      </c>
      <c r="BH20" s="787"/>
      <c r="BI20" s="787"/>
      <c r="BJ20" s="787"/>
      <c r="BK20" s="788"/>
      <c r="BL20" s="787" t="str">
        <f t="shared" si="6"/>
        <v/>
      </c>
      <c r="BM20" s="789" t="str">
        <f t="shared" si="7"/>
        <v/>
      </c>
      <c r="BN20" s="789" t="str">
        <f t="shared" si="8"/>
        <v/>
      </c>
      <c r="BO20" s="789" t="str">
        <f t="shared" si="9"/>
        <v/>
      </c>
      <c r="BP20" s="788" t="str">
        <f t="shared" si="10"/>
        <v/>
      </c>
      <c r="BQ20" s="483" t="str">
        <f t="shared" si="11"/>
        <v/>
      </c>
      <c r="BR20" s="790"/>
      <c r="BS20" s="790"/>
      <c r="BT20" s="790"/>
      <c r="BU20" s="788"/>
      <c r="BV20" s="788"/>
      <c r="BW20" s="788"/>
      <c r="BX20" s="788"/>
      <c r="BY20" s="788"/>
      <c r="BZ20" s="788"/>
      <c r="CA20" s="788"/>
      <c r="CB20" s="788"/>
      <c r="CC20" s="788"/>
      <c r="CD20" s="790"/>
      <c r="CE20" s="790"/>
      <c r="CF20" s="790"/>
      <c r="CG20" s="790"/>
      <c r="CH20" s="790"/>
      <c r="CI20" s="790"/>
      <c r="CJ20" s="790"/>
      <c r="CK20" s="790"/>
      <c r="CL20" s="790"/>
      <c r="CM20" s="790"/>
      <c r="CN20" s="790"/>
      <c r="CO20" s="790"/>
      <c r="CP20" s="790"/>
      <c r="CQ20" s="790"/>
      <c r="CR20" s="790"/>
      <c r="CS20" s="790"/>
      <c r="CT20" s="790"/>
      <c r="CU20" s="790"/>
      <c r="CV20" s="790"/>
      <c r="CW20" s="790"/>
      <c r="CX20" s="790"/>
      <c r="CY20" s="790"/>
      <c r="CZ20" s="790"/>
      <c r="DA20" s="790"/>
      <c r="DB20" s="790"/>
      <c r="DC20" s="790"/>
      <c r="DD20" s="790"/>
      <c r="DE20" s="790"/>
      <c r="DF20" s="790"/>
      <c r="DG20" s="790"/>
    </row>
    <row r="21" spans="2:113" ht="20" customHeight="1">
      <c r="B21" s="389" t="str">
        <f>IF(D21&amp;E21="","",COUNT(B$8:B20)+1)</f>
        <v/>
      </c>
      <c r="C21" s="20"/>
      <c r="D21" s="267"/>
      <c r="E21" s="267"/>
      <c r="F21" s="267"/>
      <c r="G21" s="268"/>
      <c r="H21" s="261"/>
      <c r="I21" s="21"/>
      <c r="J21" s="22"/>
      <c r="K21" s="23"/>
      <c r="L21" s="24"/>
      <c r="M21" s="24"/>
      <c r="N21" s="384"/>
      <c r="O21" s="21"/>
      <c r="P21" s="23" t="str">
        <f t="shared" si="0"/>
        <v/>
      </c>
      <c r="Q21" s="234"/>
      <c r="R21" s="403"/>
      <c r="S21" s="254"/>
      <c r="T21" s="160"/>
      <c r="U21" s="25"/>
      <c r="V21" s="219"/>
      <c r="W21" s="441"/>
      <c r="X21" s="447"/>
      <c r="Y21" s="396"/>
      <c r="Z21" s="331"/>
      <c r="AA21" s="224"/>
      <c r="AB21" s="315"/>
      <c r="AC21" s="366"/>
      <c r="AD21" s="225"/>
      <c r="AE21" s="333"/>
      <c r="AF21" s="334"/>
      <c r="AG21" s="335"/>
      <c r="AH21" s="367"/>
      <c r="AI21" s="343"/>
      <c r="AJ21" s="338"/>
      <c r="AK21" s="339"/>
      <c r="AL21" s="340"/>
      <c r="AM21" s="341"/>
      <c r="AN21" s="342"/>
      <c r="AO21" s="510"/>
      <c r="BB21" s="787" t="str">
        <f t="shared" si="1"/>
        <v/>
      </c>
      <c r="BC21" s="787" t="str">
        <f t="shared" si="2"/>
        <v/>
      </c>
      <c r="BD21" s="787" t="str">
        <f t="shared" si="3"/>
        <v>\</v>
      </c>
      <c r="BE21" s="787"/>
      <c r="BF21" s="787" t="str">
        <f t="shared" si="4"/>
        <v/>
      </c>
      <c r="BG21" s="787" t="str">
        <f t="shared" si="5"/>
        <v>\</v>
      </c>
      <c r="BH21" s="787"/>
      <c r="BI21" s="787"/>
      <c r="BJ21" s="787"/>
      <c r="BK21" s="788"/>
      <c r="BL21" s="787" t="str">
        <f t="shared" si="6"/>
        <v/>
      </c>
      <c r="BM21" s="789" t="str">
        <f t="shared" si="7"/>
        <v/>
      </c>
      <c r="BN21" s="789" t="str">
        <f t="shared" si="8"/>
        <v/>
      </c>
      <c r="BO21" s="789" t="str">
        <f t="shared" si="9"/>
        <v/>
      </c>
      <c r="BP21" s="788" t="str">
        <f t="shared" si="10"/>
        <v/>
      </c>
      <c r="BQ21" s="483" t="str">
        <f t="shared" si="11"/>
        <v/>
      </c>
      <c r="BR21" s="790"/>
      <c r="BS21" s="790"/>
      <c r="BT21" s="790"/>
      <c r="BU21" s="788"/>
      <c r="BV21" s="788"/>
      <c r="BW21" s="788"/>
      <c r="BX21" s="788"/>
      <c r="BY21" s="788"/>
      <c r="BZ21" s="788"/>
      <c r="CA21" s="788"/>
      <c r="CB21" s="788"/>
      <c r="CC21" s="788"/>
      <c r="CD21" s="790"/>
      <c r="CE21" s="790"/>
      <c r="CF21" s="790"/>
      <c r="CG21" s="790"/>
      <c r="CH21" s="790"/>
      <c r="CI21" s="790"/>
      <c r="CJ21" s="790"/>
      <c r="CK21" s="790"/>
      <c r="CL21" s="790"/>
      <c r="CM21" s="790"/>
      <c r="CN21" s="790"/>
      <c r="CO21" s="790"/>
      <c r="CP21" s="790"/>
      <c r="CQ21" s="790"/>
      <c r="CR21" s="790"/>
      <c r="CS21" s="790"/>
      <c r="CT21" s="790"/>
      <c r="CU21" s="790"/>
      <c r="CV21" s="790"/>
      <c r="CW21" s="790"/>
      <c r="CX21" s="790"/>
      <c r="CY21" s="790"/>
      <c r="CZ21" s="790"/>
      <c r="DA21" s="790"/>
      <c r="DB21" s="790"/>
      <c r="DC21" s="790"/>
      <c r="DD21" s="790"/>
      <c r="DE21" s="790"/>
      <c r="DF21" s="790"/>
      <c r="DG21" s="790"/>
    </row>
    <row r="22" spans="2:113" ht="20" customHeight="1">
      <c r="B22" s="390" t="str">
        <f>IF(D22&amp;E22="","",COUNT(B$8:B21)+1)</f>
        <v/>
      </c>
      <c r="C22" s="26"/>
      <c r="D22" s="269"/>
      <c r="E22" s="269"/>
      <c r="F22" s="269"/>
      <c r="G22" s="270"/>
      <c r="H22" s="262"/>
      <c r="I22" s="27"/>
      <c r="J22" s="28"/>
      <c r="K22" s="29"/>
      <c r="L22" s="30"/>
      <c r="M22" s="30"/>
      <c r="N22" s="386"/>
      <c r="O22" s="27"/>
      <c r="P22" s="29" t="str">
        <f t="shared" si="0"/>
        <v/>
      </c>
      <c r="Q22" s="235"/>
      <c r="R22" s="404"/>
      <c r="S22" s="255"/>
      <c r="T22" s="162"/>
      <c r="U22" s="31"/>
      <c r="V22" s="220"/>
      <c r="W22" s="443"/>
      <c r="X22" s="448"/>
      <c r="Y22" s="397"/>
      <c r="Z22" s="344"/>
      <c r="AA22" s="226"/>
      <c r="AB22" s="316"/>
      <c r="AC22" s="368"/>
      <c r="AD22" s="227"/>
      <c r="AE22" s="346"/>
      <c r="AF22" s="347"/>
      <c r="AG22" s="348"/>
      <c r="AH22" s="369"/>
      <c r="AI22" s="350"/>
      <c r="AJ22" s="351"/>
      <c r="AK22" s="352"/>
      <c r="AL22" s="353"/>
      <c r="AM22" s="354"/>
      <c r="AN22" s="355"/>
      <c r="AO22" s="508"/>
      <c r="BB22" s="787" t="str">
        <f t="shared" si="1"/>
        <v/>
      </c>
      <c r="BC22" s="787" t="str">
        <f t="shared" si="2"/>
        <v/>
      </c>
      <c r="BD22" s="787" t="str">
        <f t="shared" si="3"/>
        <v>\</v>
      </c>
      <c r="BE22" s="787"/>
      <c r="BF22" s="787" t="str">
        <f t="shared" si="4"/>
        <v/>
      </c>
      <c r="BG22" s="787" t="str">
        <f t="shared" si="5"/>
        <v>\</v>
      </c>
      <c r="BH22" s="787"/>
      <c r="BI22" s="787"/>
      <c r="BJ22" s="787"/>
      <c r="BK22" s="788"/>
      <c r="BL22" s="787" t="str">
        <f t="shared" si="6"/>
        <v/>
      </c>
      <c r="BM22" s="789" t="str">
        <f t="shared" si="7"/>
        <v/>
      </c>
      <c r="BN22" s="789" t="str">
        <f t="shared" si="8"/>
        <v/>
      </c>
      <c r="BO22" s="789" t="str">
        <f t="shared" si="9"/>
        <v/>
      </c>
      <c r="BP22" s="788" t="str">
        <f t="shared" si="10"/>
        <v/>
      </c>
      <c r="BQ22" s="483" t="str">
        <f t="shared" si="11"/>
        <v/>
      </c>
      <c r="BR22" s="790"/>
      <c r="BS22" s="790"/>
      <c r="BT22" s="790"/>
      <c r="BU22" s="788"/>
      <c r="BV22" s="788"/>
      <c r="BW22" s="788"/>
      <c r="BX22" s="788"/>
      <c r="BY22" s="788"/>
      <c r="BZ22" s="788"/>
      <c r="CA22" s="788"/>
      <c r="CB22" s="788"/>
      <c r="CC22" s="788"/>
      <c r="CD22" s="790"/>
      <c r="CE22" s="790"/>
      <c r="CF22" s="790"/>
      <c r="CG22" s="790"/>
      <c r="CH22" s="790"/>
      <c r="CI22" s="790"/>
      <c r="CJ22" s="790"/>
      <c r="CK22" s="790"/>
      <c r="CL22" s="790"/>
      <c r="CM22" s="790"/>
      <c r="CN22" s="790"/>
      <c r="CO22" s="790"/>
      <c r="CP22" s="790"/>
      <c r="CQ22" s="790"/>
      <c r="CR22" s="790"/>
      <c r="CS22" s="790"/>
      <c r="CT22" s="790"/>
      <c r="CU22" s="790"/>
      <c r="CV22" s="790"/>
      <c r="CW22" s="790"/>
      <c r="CX22" s="790"/>
      <c r="CY22" s="790"/>
      <c r="CZ22" s="790"/>
      <c r="DA22" s="790"/>
      <c r="DB22" s="790"/>
      <c r="DC22" s="790"/>
      <c r="DD22" s="790"/>
      <c r="DE22" s="790"/>
      <c r="DF22" s="790"/>
      <c r="DG22" s="790"/>
    </row>
    <row r="23" spans="2:113" ht="20" customHeight="1">
      <c r="B23" s="391" t="str">
        <f>IF(D23&amp;E23="","",COUNT(B$8:B22)+1)</f>
        <v/>
      </c>
      <c r="C23" s="32"/>
      <c r="D23" s="271"/>
      <c r="E23" s="271"/>
      <c r="F23" s="271"/>
      <c r="G23" s="272"/>
      <c r="H23" s="263"/>
      <c r="I23" s="33"/>
      <c r="J23" s="34"/>
      <c r="K23" s="35"/>
      <c r="L23" s="35"/>
      <c r="M23" s="35"/>
      <c r="N23" s="387"/>
      <c r="O23" s="33"/>
      <c r="P23" s="35" t="str">
        <f t="shared" si="0"/>
        <v/>
      </c>
      <c r="Q23" s="236"/>
      <c r="R23" s="405"/>
      <c r="S23" s="253"/>
      <c r="T23" s="163"/>
      <c r="U23" s="36"/>
      <c r="V23" s="221"/>
      <c r="W23" s="445"/>
      <c r="X23" s="446"/>
      <c r="Y23" s="398"/>
      <c r="Z23" s="356"/>
      <c r="AA23" s="228"/>
      <c r="AB23" s="317"/>
      <c r="AC23" s="357"/>
      <c r="AD23" s="229"/>
      <c r="AE23" s="358"/>
      <c r="AF23" s="359"/>
      <c r="AG23" s="360"/>
      <c r="AH23" s="370"/>
      <c r="AI23" s="325"/>
      <c r="AJ23" s="362"/>
      <c r="AK23" s="363"/>
      <c r="AL23" s="364"/>
      <c r="AM23" s="192"/>
      <c r="AN23" s="365"/>
      <c r="AO23" s="511"/>
      <c r="BB23" s="787" t="str">
        <f t="shared" si="1"/>
        <v/>
      </c>
      <c r="BC23" s="787" t="str">
        <f t="shared" si="2"/>
        <v/>
      </c>
      <c r="BD23" s="787" t="str">
        <f t="shared" si="3"/>
        <v>\</v>
      </c>
      <c r="BE23" s="787"/>
      <c r="BF23" s="787" t="str">
        <f t="shared" si="4"/>
        <v/>
      </c>
      <c r="BG23" s="787" t="str">
        <f t="shared" si="5"/>
        <v>\</v>
      </c>
      <c r="BH23" s="787"/>
      <c r="BI23" s="787"/>
      <c r="BJ23" s="787"/>
      <c r="BK23" s="788"/>
      <c r="BL23" s="787" t="str">
        <f t="shared" si="6"/>
        <v/>
      </c>
      <c r="BM23" s="789" t="str">
        <f t="shared" si="7"/>
        <v/>
      </c>
      <c r="BN23" s="789" t="str">
        <f t="shared" si="8"/>
        <v/>
      </c>
      <c r="BO23" s="789" t="str">
        <f t="shared" si="9"/>
        <v/>
      </c>
      <c r="BP23" s="788" t="str">
        <f t="shared" si="10"/>
        <v/>
      </c>
      <c r="BQ23" s="483" t="str">
        <f t="shared" si="11"/>
        <v/>
      </c>
      <c r="BR23" s="790"/>
      <c r="BS23" s="790"/>
      <c r="BT23" s="790"/>
      <c r="BU23" s="788"/>
      <c r="BV23" s="788"/>
      <c r="BW23" s="788"/>
      <c r="BX23" s="788"/>
      <c r="BY23" s="788"/>
      <c r="BZ23" s="788"/>
      <c r="CA23" s="788"/>
      <c r="CB23" s="788"/>
      <c r="CC23" s="788"/>
      <c r="CD23" s="790"/>
      <c r="CE23" s="790"/>
      <c r="CF23" s="790"/>
      <c r="CG23" s="790"/>
      <c r="CH23" s="790"/>
      <c r="CI23" s="790"/>
      <c r="CJ23" s="790"/>
      <c r="CK23" s="790"/>
      <c r="CL23" s="790"/>
      <c r="CM23" s="790"/>
      <c r="CN23" s="790"/>
      <c r="CO23" s="790"/>
      <c r="CP23" s="790"/>
      <c r="CQ23" s="790"/>
      <c r="CR23" s="790"/>
      <c r="CS23" s="790"/>
      <c r="CT23" s="790"/>
      <c r="CU23" s="790"/>
      <c r="CV23" s="790"/>
      <c r="CW23" s="790"/>
      <c r="CX23" s="790"/>
      <c r="CY23" s="790"/>
      <c r="CZ23" s="790"/>
      <c r="DA23" s="790"/>
      <c r="DB23" s="790"/>
      <c r="DC23" s="790"/>
      <c r="DD23" s="790"/>
      <c r="DE23" s="790"/>
      <c r="DF23" s="790"/>
      <c r="DG23" s="790"/>
    </row>
    <row r="24" spans="2:113" ht="20" customHeight="1">
      <c r="B24" s="389" t="str">
        <f>IF(D24&amp;E24="","",COUNT(B$8:B23)+1)</f>
        <v/>
      </c>
      <c r="C24" s="20"/>
      <c r="D24" s="267"/>
      <c r="E24" s="267"/>
      <c r="F24" s="267"/>
      <c r="G24" s="268"/>
      <c r="H24" s="261"/>
      <c r="I24" s="21"/>
      <c r="J24" s="22"/>
      <c r="K24" s="23"/>
      <c r="L24" s="24"/>
      <c r="M24" s="24"/>
      <c r="N24" s="384"/>
      <c r="O24" s="21"/>
      <c r="P24" s="23" t="str">
        <f t="shared" si="0"/>
        <v/>
      </c>
      <c r="Q24" s="234"/>
      <c r="R24" s="403"/>
      <c r="S24" s="254"/>
      <c r="T24" s="160"/>
      <c r="U24" s="25"/>
      <c r="V24" s="219"/>
      <c r="W24" s="441"/>
      <c r="X24" s="447"/>
      <c r="Y24" s="395"/>
      <c r="Z24" s="331"/>
      <c r="AA24" s="224"/>
      <c r="AB24" s="315"/>
      <c r="AC24" s="366"/>
      <c r="AD24" s="225"/>
      <c r="AE24" s="333"/>
      <c r="AF24" s="334"/>
      <c r="AG24" s="335"/>
      <c r="AH24" s="367"/>
      <c r="AI24" s="337"/>
      <c r="AJ24" s="338"/>
      <c r="AK24" s="339"/>
      <c r="AL24" s="340"/>
      <c r="AM24" s="341"/>
      <c r="AN24" s="342"/>
      <c r="AO24" s="510"/>
      <c r="BB24" s="787" t="str">
        <f t="shared" si="1"/>
        <v/>
      </c>
      <c r="BC24" s="787" t="str">
        <f t="shared" si="2"/>
        <v/>
      </c>
      <c r="BD24" s="787" t="str">
        <f t="shared" si="3"/>
        <v>\</v>
      </c>
      <c r="BE24" s="787"/>
      <c r="BF24" s="787" t="str">
        <f t="shared" si="4"/>
        <v/>
      </c>
      <c r="BG24" s="787" t="str">
        <f t="shared" si="5"/>
        <v>\</v>
      </c>
      <c r="BH24" s="787"/>
      <c r="BI24" s="787"/>
      <c r="BJ24" s="787"/>
      <c r="BK24" s="788"/>
      <c r="BL24" s="787" t="str">
        <f t="shared" si="6"/>
        <v/>
      </c>
      <c r="BM24" s="789" t="str">
        <f t="shared" si="7"/>
        <v/>
      </c>
      <c r="BN24" s="789" t="str">
        <f t="shared" si="8"/>
        <v/>
      </c>
      <c r="BO24" s="789" t="str">
        <f t="shared" si="9"/>
        <v/>
      </c>
      <c r="BP24" s="788" t="str">
        <f t="shared" si="10"/>
        <v/>
      </c>
      <c r="BQ24" s="483" t="str">
        <f t="shared" si="11"/>
        <v/>
      </c>
      <c r="BR24" s="790"/>
      <c r="BS24" s="790"/>
      <c r="BT24" s="790"/>
      <c r="BU24" s="788"/>
      <c r="BV24" s="788"/>
      <c r="BW24" s="788"/>
      <c r="BX24" s="788"/>
      <c r="BY24" s="788"/>
      <c r="BZ24" s="788"/>
      <c r="CA24" s="788"/>
      <c r="CB24" s="788"/>
      <c r="CC24" s="788"/>
      <c r="CD24" s="790"/>
      <c r="CE24" s="790"/>
      <c r="CF24" s="790"/>
      <c r="CG24" s="790"/>
      <c r="CH24" s="790"/>
      <c r="CI24" s="790"/>
      <c r="CJ24" s="790"/>
      <c r="CK24" s="790"/>
      <c r="CL24" s="790"/>
      <c r="CM24" s="790"/>
      <c r="CN24" s="790"/>
      <c r="CO24" s="790"/>
      <c r="CP24" s="790"/>
      <c r="CQ24" s="790"/>
      <c r="CR24" s="790"/>
      <c r="CS24" s="790"/>
      <c r="CT24" s="790"/>
      <c r="CU24" s="790"/>
      <c r="CV24" s="790"/>
      <c r="CW24" s="790"/>
      <c r="CX24" s="790"/>
      <c r="CY24" s="790"/>
      <c r="CZ24" s="790"/>
      <c r="DA24" s="790"/>
      <c r="DB24" s="790"/>
      <c r="DC24" s="790"/>
      <c r="DD24" s="790"/>
      <c r="DE24" s="790"/>
      <c r="DF24" s="790"/>
      <c r="DG24" s="790"/>
    </row>
    <row r="25" spans="2:113" ht="20" customHeight="1">
      <c r="B25" s="389" t="str">
        <f>IF(D25&amp;E25="","",COUNT(B$8:B24)+1)</f>
        <v/>
      </c>
      <c r="C25" s="20"/>
      <c r="D25" s="267"/>
      <c r="E25" s="267"/>
      <c r="F25" s="267"/>
      <c r="G25" s="268"/>
      <c r="H25" s="261"/>
      <c r="I25" s="21"/>
      <c r="J25" s="22"/>
      <c r="K25" s="23"/>
      <c r="L25" s="24"/>
      <c r="M25" s="24"/>
      <c r="N25" s="384"/>
      <c r="O25" s="21"/>
      <c r="P25" s="23" t="str">
        <f t="shared" si="0"/>
        <v/>
      </c>
      <c r="Q25" s="234"/>
      <c r="R25" s="403"/>
      <c r="S25" s="254"/>
      <c r="T25" s="160"/>
      <c r="U25" s="25"/>
      <c r="V25" s="219"/>
      <c r="W25" s="441"/>
      <c r="X25" s="447"/>
      <c r="Y25" s="396"/>
      <c r="Z25" s="331"/>
      <c r="AA25" s="224"/>
      <c r="AB25" s="315"/>
      <c r="AC25" s="366"/>
      <c r="AD25" s="225"/>
      <c r="AE25" s="333"/>
      <c r="AF25" s="334"/>
      <c r="AG25" s="335"/>
      <c r="AH25" s="367"/>
      <c r="AI25" s="343"/>
      <c r="AJ25" s="338"/>
      <c r="AK25" s="339"/>
      <c r="AL25" s="340"/>
      <c r="AM25" s="341"/>
      <c r="AN25" s="342"/>
      <c r="AO25" s="510"/>
      <c r="BB25" s="787" t="str">
        <f t="shared" si="1"/>
        <v/>
      </c>
      <c r="BC25" s="787" t="str">
        <f t="shared" si="2"/>
        <v/>
      </c>
      <c r="BD25" s="787" t="str">
        <f t="shared" si="3"/>
        <v>\</v>
      </c>
      <c r="BE25" s="787"/>
      <c r="BF25" s="787" t="str">
        <f t="shared" si="4"/>
        <v/>
      </c>
      <c r="BG25" s="787" t="str">
        <f t="shared" si="5"/>
        <v>\</v>
      </c>
      <c r="BH25" s="787"/>
      <c r="BI25" s="787"/>
      <c r="BJ25" s="787"/>
      <c r="BK25" s="788"/>
      <c r="BL25" s="787" t="str">
        <f t="shared" si="6"/>
        <v/>
      </c>
      <c r="BM25" s="789" t="str">
        <f t="shared" si="7"/>
        <v/>
      </c>
      <c r="BN25" s="789" t="str">
        <f t="shared" si="8"/>
        <v/>
      </c>
      <c r="BO25" s="789" t="str">
        <f t="shared" si="9"/>
        <v/>
      </c>
      <c r="BP25" s="788" t="str">
        <f t="shared" si="10"/>
        <v/>
      </c>
      <c r="BQ25" s="483" t="str">
        <f t="shared" si="11"/>
        <v/>
      </c>
      <c r="BR25" s="790"/>
      <c r="BS25" s="790"/>
      <c r="BT25" s="790"/>
      <c r="BU25" s="788"/>
      <c r="BV25" s="788"/>
      <c r="BW25" s="788"/>
      <c r="BX25" s="788"/>
      <c r="BY25" s="788"/>
      <c r="BZ25" s="788"/>
      <c r="CA25" s="788"/>
      <c r="CB25" s="788"/>
      <c r="CC25" s="788"/>
      <c r="CD25" s="790"/>
      <c r="CE25" s="790"/>
      <c r="CF25" s="790"/>
      <c r="CG25" s="790"/>
      <c r="CH25" s="790"/>
      <c r="CI25" s="790"/>
      <c r="CJ25" s="790"/>
      <c r="CK25" s="790"/>
      <c r="CL25" s="790"/>
      <c r="CM25" s="790"/>
      <c r="CN25" s="790"/>
      <c r="CO25" s="790"/>
      <c r="CP25" s="790"/>
      <c r="CQ25" s="790"/>
      <c r="CR25" s="790"/>
      <c r="CS25" s="790"/>
      <c r="CT25" s="790"/>
      <c r="CU25" s="790"/>
      <c r="CV25" s="790"/>
      <c r="CW25" s="790"/>
      <c r="CX25" s="790"/>
      <c r="CY25" s="790"/>
      <c r="CZ25" s="790"/>
      <c r="DA25" s="790"/>
      <c r="DB25" s="790"/>
      <c r="DC25" s="790"/>
      <c r="DD25" s="790"/>
      <c r="DE25" s="790"/>
      <c r="DF25" s="790"/>
      <c r="DG25" s="790"/>
    </row>
    <row r="26" spans="2:113" ht="20" customHeight="1">
      <c r="B26" s="389" t="str">
        <f>IF(D26&amp;E26="","",COUNT(B$8:B25)+1)</f>
        <v/>
      </c>
      <c r="C26" s="20"/>
      <c r="D26" s="267"/>
      <c r="E26" s="267"/>
      <c r="F26" s="267"/>
      <c r="G26" s="268"/>
      <c r="H26" s="261"/>
      <c r="I26" s="21"/>
      <c r="J26" s="22"/>
      <c r="K26" s="23"/>
      <c r="L26" s="24"/>
      <c r="M26" s="24"/>
      <c r="N26" s="384"/>
      <c r="O26" s="21"/>
      <c r="P26" s="23" t="str">
        <f t="shared" si="0"/>
        <v/>
      </c>
      <c r="Q26" s="234"/>
      <c r="R26" s="403"/>
      <c r="S26" s="254"/>
      <c r="T26" s="160"/>
      <c r="U26" s="25"/>
      <c r="V26" s="219"/>
      <c r="W26" s="441"/>
      <c r="X26" s="447"/>
      <c r="Y26" s="396"/>
      <c r="Z26" s="331"/>
      <c r="AA26" s="224"/>
      <c r="AB26" s="315"/>
      <c r="AC26" s="366"/>
      <c r="AD26" s="225"/>
      <c r="AE26" s="333"/>
      <c r="AF26" s="334"/>
      <c r="AG26" s="335"/>
      <c r="AH26" s="367"/>
      <c r="AI26" s="343"/>
      <c r="AJ26" s="338"/>
      <c r="AK26" s="339"/>
      <c r="AL26" s="340"/>
      <c r="AM26" s="341"/>
      <c r="AN26" s="342"/>
      <c r="AO26" s="510"/>
      <c r="BB26" s="787" t="str">
        <f t="shared" si="1"/>
        <v/>
      </c>
      <c r="BC26" s="787" t="str">
        <f t="shared" si="2"/>
        <v/>
      </c>
      <c r="BD26" s="787" t="str">
        <f t="shared" si="3"/>
        <v>\</v>
      </c>
      <c r="BE26" s="787"/>
      <c r="BF26" s="787" t="str">
        <f t="shared" si="4"/>
        <v/>
      </c>
      <c r="BG26" s="787" t="str">
        <f t="shared" si="5"/>
        <v>\</v>
      </c>
      <c r="BH26" s="787"/>
      <c r="BI26" s="787"/>
      <c r="BJ26" s="787"/>
      <c r="BK26" s="788"/>
      <c r="BL26" s="787" t="str">
        <f t="shared" si="6"/>
        <v/>
      </c>
      <c r="BM26" s="789" t="str">
        <f t="shared" si="7"/>
        <v/>
      </c>
      <c r="BN26" s="789" t="str">
        <f t="shared" si="8"/>
        <v/>
      </c>
      <c r="BO26" s="789" t="str">
        <f t="shared" si="9"/>
        <v/>
      </c>
      <c r="BP26" s="788" t="str">
        <f t="shared" si="10"/>
        <v/>
      </c>
      <c r="BQ26" s="483" t="str">
        <f t="shared" si="11"/>
        <v/>
      </c>
      <c r="BR26" s="790"/>
      <c r="BS26" s="790"/>
      <c r="BT26" s="790"/>
      <c r="BU26" s="788"/>
      <c r="BV26" s="788"/>
      <c r="BW26" s="788"/>
      <c r="BX26" s="788"/>
      <c r="BY26" s="788"/>
      <c r="BZ26" s="788"/>
      <c r="CA26" s="788"/>
      <c r="CB26" s="788"/>
      <c r="CC26" s="788"/>
      <c r="CD26" s="790"/>
      <c r="CE26" s="790"/>
      <c r="CF26" s="790"/>
      <c r="CG26" s="790"/>
      <c r="CH26" s="790"/>
      <c r="CI26" s="790"/>
      <c r="CJ26" s="790"/>
      <c r="CK26" s="790"/>
      <c r="CL26" s="790"/>
      <c r="CM26" s="790"/>
      <c r="CN26" s="790"/>
      <c r="CO26" s="790"/>
      <c r="CP26" s="790"/>
      <c r="CQ26" s="790"/>
      <c r="CR26" s="790"/>
      <c r="CS26" s="790"/>
      <c r="CT26" s="790"/>
      <c r="CU26" s="790"/>
      <c r="CV26" s="790"/>
      <c r="CW26" s="790"/>
      <c r="CX26" s="790"/>
      <c r="CY26" s="790"/>
      <c r="CZ26" s="790"/>
      <c r="DA26" s="790"/>
      <c r="DB26" s="790"/>
      <c r="DC26" s="790"/>
      <c r="DD26" s="790"/>
      <c r="DE26" s="790"/>
      <c r="DF26" s="790"/>
      <c r="DG26" s="790"/>
    </row>
    <row r="27" spans="2:113" ht="20" customHeight="1">
      <c r="B27" s="390" t="str">
        <f>IF(D27&amp;E27="","",COUNT(B$8:B26)+1)</f>
        <v/>
      </c>
      <c r="C27" s="26"/>
      <c r="D27" s="269"/>
      <c r="E27" s="269"/>
      <c r="F27" s="269"/>
      <c r="G27" s="270"/>
      <c r="H27" s="262"/>
      <c r="I27" s="27"/>
      <c r="J27" s="28"/>
      <c r="K27" s="29"/>
      <c r="L27" s="30"/>
      <c r="M27" s="30"/>
      <c r="N27" s="386"/>
      <c r="O27" s="27"/>
      <c r="P27" s="29" t="str">
        <f t="shared" si="0"/>
        <v/>
      </c>
      <c r="Q27" s="235"/>
      <c r="R27" s="404"/>
      <c r="S27" s="255"/>
      <c r="T27" s="162"/>
      <c r="U27" s="31"/>
      <c r="V27" s="220"/>
      <c r="W27" s="443"/>
      <c r="X27" s="448"/>
      <c r="Y27" s="397"/>
      <c r="Z27" s="344"/>
      <c r="AA27" s="226"/>
      <c r="AB27" s="316"/>
      <c r="AC27" s="368"/>
      <c r="AD27" s="227"/>
      <c r="AE27" s="346"/>
      <c r="AF27" s="347"/>
      <c r="AG27" s="348"/>
      <c r="AH27" s="369"/>
      <c r="AI27" s="350"/>
      <c r="AJ27" s="351"/>
      <c r="AK27" s="352"/>
      <c r="AL27" s="353"/>
      <c r="AM27" s="354"/>
      <c r="AN27" s="355"/>
      <c r="AO27" s="508"/>
      <c r="BB27" s="787" t="str">
        <f t="shared" si="1"/>
        <v/>
      </c>
      <c r="BC27" s="787" t="str">
        <f t="shared" si="2"/>
        <v/>
      </c>
      <c r="BD27" s="787" t="str">
        <f t="shared" si="3"/>
        <v>\</v>
      </c>
      <c r="BE27" s="787"/>
      <c r="BF27" s="787" t="str">
        <f t="shared" si="4"/>
        <v/>
      </c>
      <c r="BG27" s="787" t="str">
        <f t="shared" si="5"/>
        <v>\</v>
      </c>
      <c r="BH27" s="787"/>
      <c r="BI27" s="787"/>
      <c r="BJ27" s="787"/>
      <c r="BK27" s="788"/>
      <c r="BL27" s="787" t="str">
        <f t="shared" si="6"/>
        <v/>
      </c>
      <c r="BM27" s="789" t="str">
        <f t="shared" si="7"/>
        <v/>
      </c>
      <c r="BN27" s="789" t="str">
        <f t="shared" si="8"/>
        <v/>
      </c>
      <c r="BO27" s="789" t="str">
        <f t="shared" si="9"/>
        <v/>
      </c>
      <c r="BP27" s="788" t="str">
        <f t="shared" si="10"/>
        <v/>
      </c>
      <c r="BQ27" s="483" t="str">
        <f t="shared" si="11"/>
        <v/>
      </c>
      <c r="BR27" s="790"/>
      <c r="BS27" s="790"/>
      <c r="BT27" s="790"/>
      <c r="BU27" s="788"/>
      <c r="BV27" s="788"/>
      <c r="BW27" s="788"/>
      <c r="BX27" s="788"/>
      <c r="BY27" s="788"/>
      <c r="BZ27" s="788"/>
      <c r="CA27" s="788"/>
      <c r="CB27" s="788"/>
      <c r="CC27" s="788"/>
      <c r="CD27" s="790"/>
      <c r="CE27" s="790"/>
      <c r="CF27" s="790"/>
      <c r="CG27" s="790"/>
      <c r="CH27" s="790"/>
      <c r="CI27" s="790"/>
      <c r="CJ27" s="790"/>
      <c r="CK27" s="790"/>
      <c r="CL27" s="790"/>
      <c r="CM27" s="790"/>
      <c r="CN27" s="790"/>
      <c r="CO27" s="790"/>
      <c r="CP27" s="790"/>
      <c r="CQ27" s="790"/>
      <c r="CR27" s="790"/>
      <c r="CS27" s="790"/>
      <c r="CT27" s="790"/>
      <c r="CU27" s="790"/>
      <c r="CV27" s="790"/>
      <c r="CW27" s="790"/>
      <c r="CX27" s="790"/>
      <c r="CY27" s="790"/>
      <c r="CZ27" s="790"/>
      <c r="DA27" s="790"/>
      <c r="DB27" s="790"/>
      <c r="DC27" s="790"/>
      <c r="DD27" s="790"/>
      <c r="DE27" s="790"/>
      <c r="DF27" s="790"/>
      <c r="DG27" s="790"/>
    </row>
    <row r="28" spans="2:113" ht="20" customHeight="1">
      <c r="B28" s="391" t="str">
        <f>IF(D28&amp;E28="","",COUNT(B$8:B27)+1)</f>
        <v/>
      </c>
      <c r="C28" s="32"/>
      <c r="D28" s="271"/>
      <c r="E28" s="271"/>
      <c r="F28" s="271"/>
      <c r="G28" s="272"/>
      <c r="H28" s="263"/>
      <c r="I28" s="33"/>
      <c r="J28" s="34"/>
      <c r="K28" s="35"/>
      <c r="L28" s="35"/>
      <c r="M28" s="35"/>
      <c r="N28" s="387"/>
      <c r="O28" s="33"/>
      <c r="P28" s="35" t="str">
        <f t="shared" si="0"/>
        <v/>
      </c>
      <c r="Q28" s="236"/>
      <c r="R28" s="405"/>
      <c r="S28" s="253"/>
      <c r="T28" s="163"/>
      <c r="U28" s="36"/>
      <c r="V28" s="221"/>
      <c r="W28" s="445"/>
      <c r="X28" s="446"/>
      <c r="Y28" s="398"/>
      <c r="Z28" s="356"/>
      <c r="AA28" s="228"/>
      <c r="AB28" s="317"/>
      <c r="AC28" s="357"/>
      <c r="AD28" s="229"/>
      <c r="AE28" s="358"/>
      <c r="AF28" s="359"/>
      <c r="AG28" s="360"/>
      <c r="AH28" s="370"/>
      <c r="AI28" s="325"/>
      <c r="AJ28" s="362"/>
      <c r="AK28" s="363"/>
      <c r="AL28" s="364"/>
      <c r="AM28" s="192"/>
      <c r="AN28" s="365"/>
      <c r="AO28" s="511"/>
      <c r="BB28" s="787" t="str">
        <f t="shared" si="1"/>
        <v/>
      </c>
      <c r="BC28" s="787" t="str">
        <f t="shared" si="2"/>
        <v/>
      </c>
      <c r="BD28" s="787" t="str">
        <f t="shared" si="3"/>
        <v>\</v>
      </c>
      <c r="BE28" s="787"/>
      <c r="BF28" s="787" t="str">
        <f t="shared" si="4"/>
        <v/>
      </c>
      <c r="BG28" s="787" t="str">
        <f t="shared" si="5"/>
        <v>\</v>
      </c>
      <c r="BH28" s="787"/>
      <c r="BI28" s="787"/>
      <c r="BJ28" s="787"/>
      <c r="BK28" s="788"/>
      <c r="BL28" s="787" t="str">
        <f t="shared" si="6"/>
        <v/>
      </c>
      <c r="BM28" s="789" t="str">
        <f t="shared" si="7"/>
        <v/>
      </c>
      <c r="BN28" s="789" t="str">
        <f t="shared" si="8"/>
        <v/>
      </c>
      <c r="BO28" s="789" t="str">
        <f t="shared" si="9"/>
        <v/>
      </c>
      <c r="BP28" s="788" t="str">
        <f t="shared" si="10"/>
        <v/>
      </c>
      <c r="BQ28" s="483" t="str">
        <f t="shared" si="11"/>
        <v/>
      </c>
      <c r="BR28" s="790"/>
      <c r="BS28" s="790"/>
      <c r="BT28" s="790"/>
      <c r="BU28" s="788"/>
      <c r="BV28" s="788"/>
      <c r="BW28" s="788"/>
      <c r="BX28" s="788"/>
      <c r="BY28" s="788"/>
      <c r="BZ28" s="788"/>
      <c r="CA28" s="788"/>
      <c r="CB28" s="788"/>
      <c r="CC28" s="788"/>
      <c r="CD28" s="790"/>
      <c r="CE28" s="790"/>
      <c r="CF28" s="790"/>
      <c r="CG28" s="790"/>
      <c r="CH28" s="790"/>
      <c r="CI28" s="790"/>
      <c r="CJ28" s="790"/>
      <c r="CK28" s="790"/>
      <c r="CL28" s="790"/>
      <c r="CM28" s="790"/>
      <c r="CN28" s="790"/>
      <c r="CO28" s="790"/>
      <c r="CP28" s="790"/>
      <c r="CQ28" s="790"/>
      <c r="CR28" s="790"/>
      <c r="CS28" s="790"/>
      <c r="CT28" s="790"/>
      <c r="CU28" s="790"/>
      <c r="CV28" s="790"/>
      <c r="CW28" s="790"/>
      <c r="CX28" s="790"/>
      <c r="CY28" s="790"/>
      <c r="CZ28" s="790"/>
      <c r="DA28" s="790"/>
      <c r="DB28" s="790"/>
      <c r="DC28" s="790"/>
      <c r="DD28" s="790"/>
      <c r="DE28" s="790"/>
      <c r="DF28" s="790"/>
      <c r="DG28" s="790"/>
    </row>
    <row r="29" spans="2:113" ht="20" customHeight="1">
      <c r="B29" s="389" t="str">
        <f>IF(D29&amp;E29="","",COUNT(B$8:B28)+1)</f>
        <v/>
      </c>
      <c r="C29" s="20"/>
      <c r="D29" s="267"/>
      <c r="E29" s="267"/>
      <c r="F29" s="267"/>
      <c r="G29" s="268"/>
      <c r="H29" s="261"/>
      <c r="I29" s="21"/>
      <c r="J29" s="22"/>
      <c r="K29" s="23"/>
      <c r="L29" s="24"/>
      <c r="M29" s="24"/>
      <c r="N29" s="384"/>
      <c r="O29" s="21"/>
      <c r="P29" s="23" t="str">
        <f t="shared" si="0"/>
        <v/>
      </c>
      <c r="Q29" s="234"/>
      <c r="R29" s="403"/>
      <c r="S29" s="254"/>
      <c r="T29" s="160"/>
      <c r="U29" s="25"/>
      <c r="V29" s="219"/>
      <c r="W29" s="441"/>
      <c r="X29" s="447"/>
      <c r="Y29" s="395"/>
      <c r="Z29" s="331"/>
      <c r="AA29" s="224"/>
      <c r="AB29" s="315"/>
      <c r="AC29" s="366"/>
      <c r="AD29" s="225"/>
      <c r="AE29" s="333"/>
      <c r="AF29" s="334"/>
      <c r="AG29" s="335"/>
      <c r="AH29" s="367"/>
      <c r="AI29" s="337"/>
      <c r="AJ29" s="338"/>
      <c r="AK29" s="339"/>
      <c r="AL29" s="340"/>
      <c r="AM29" s="341"/>
      <c r="AN29" s="342"/>
      <c r="AO29" s="510"/>
      <c r="BB29" s="787" t="str">
        <f t="shared" si="1"/>
        <v/>
      </c>
      <c r="BC29" s="787" t="str">
        <f t="shared" si="2"/>
        <v/>
      </c>
      <c r="BD29" s="787" t="str">
        <f t="shared" si="3"/>
        <v>\</v>
      </c>
      <c r="BE29" s="787"/>
      <c r="BF29" s="787" t="str">
        <f t="shared" si="4"/>
        <v/>
      </c>
      <c r="BG29" s="787" t="str">
        <f t="shared" si="5"/>
        <v>\</v>
      </c>
      <c r="BH29" s="787"/>
      <c r="BI29" s="787"/>
      <c r="BJ29" s="787"/>
      <c r="BK29" s="788"/>
      <c r="BL29" s="787" t="str">
        <f t="shared" si="6"/>
        <v/>
      </c>
      <c r="BM29" s="789" t="str">
        <f t="shared" si="7"/>
        <v/>
      </c>
      <c r="BN29" s="789" t="str">
        <f t="shared" si="8"/>
        <v/>
      </c>
      <c r="BO29" s="789" t="str">
        <f t="shared" si="9"/>
        <v/>
      </c>
      <c r="BP29" s="788" t="str">
        <f t="shared" si="10"/>
        <v/>
      </c>
      <c r="BQ29" s="483" t="str">
        <f t="shared" si="11"/>
        <v/>
      </c>
      <c r="BR29" s="790"/>
      <c r="BS29" s="790"/>
      <c r="BT29" s="790"/>
      <c r="BU29" s="788"/>
      <c r="BV29" s="788"/>
      <c r="BW29" s="788"/>
      <c r="BX29" s="788"/>
      <c r="BY29" s="788"/>
      <c r="BZ29" s="788"/>
      <c r="CA29" s="788"/>
      <c r="CB29" s="788"/>
      <c r="CC29" s="788"/>
      <c r="CD29" s="790"/>
      <c r="CE29" s="790"/>
      <c r="CF29" s="790"/>
      <c r="CG29" s="790"/>
      <c r="CH29" s="790"/>
      <c r="CI29" s="790"/>
      <c r="CJ29" s="790"/>
      <c r="CK29" s="790"/>
      <c r="CL29" s="790"/>
      <c r="CM29" s="790"/>
      <c r="CN29" s="790"/>
      <c r="CO29" s="790"/>
      <c r="CP29" s="790"/>
      <c r="CQ29" s="790"/>
      <c r="CR29" s="790"/>
      <c r="CS29" s="790"/>
      <c r="CT29" s="790"/>
      <c r="CU29" s="790"/>
      <c r="CV29" s="790"/>
      <c r="CW29" s="790"/>
      <c r="CX29" s="790"/>
      <c r="CY29" s="790"/>
      <c r="CZ29" s="790"/>
      <c r="DA29" s="790"/>
      <c r="DB29" s="790"/>
      <c r="DC29" s="790"/>
      <c r="DD29" s="790"/>
      <c r="DE29" s="790"/>
      <c r="DF29" s="790"/>
      <c r="DG29" s="790"/>
    </row>
    <row r="30" spans="2:113" ht="20" customHeight="1">
      <c r="B30" s="389" t="str">
        <f>IF(D30&amp;E30="","",COUNT(B$8:B29)+1)</f>
        <v/>
      </c>
      <c r="C30" s="20"/>
      <c r="D30" s="267"/>
      <c r="E30" s="267"/>
      <c r="F30" s="267"/>
      <c r="G30" s="268"/>
      <c r="H30" s="261"/>
      <c r="I30" s="21"/>
      <c r="J30" s="22"/>
      <c r="K30" s="23"/>
      <c r="L30" s="24"/>
      <c r="M30" s="24"/>
      <c r="N30" s="384"/>
      <c r="O30" s="21"/>
      <c r="P30" s="23" t="str">
        <f t="shared" si="0"/>
        <v/>
      </c>
      <c r="Q30" s="234"/>
      <c r="R30" s="403"/>
      <c r="S30" s="254"/>
      <c r="T30" s="160"/>
      <c r="U30" s="25"/>
      <c r="V30" s="219"/>
      <c r="W30" s="441"/>
      <c r="X30" s="447"/>
      <c r="Y30" s="396"/>
      <c r="Z30" s="331"/>
      <c r="AA30" s="224"/>
      <c r="AB30" s="315"/>
      <c r="AC30" s="366"/>
      <c r="AD30" s="225"/>
      <c r="AE30" s="333"/>
      <c r="AF30" s="334"/>
      <c r="AG30" s="335"/>
      <c r="AH30" s="367"/>
      <c r="AI30" s="343"/>
      <c r="AJ30" s="338"/>
      <c r="AK30" s="339"/>
      <c r="AL30" s="340"/>
      <c r="AM30" s="341"/>
      <c r="AN30" s="342"/>
      <c r="AO30" s="510"/>
      <c r="BB30" s="787" t="str">
        <f t="shared" si="1"/>
        <v/>
      </c>
      <c r="BC30" s="787" t="str">
        <f t="shared" si="2"/>
        <v/>
      </c>
      <c r="BD30" s="787" t="str">
        <f t="shared" si="3"/>
        <v>\</v>
      </c>
      <c r="BE30" s="787"/>
      <c r="BF30" s="787" t="str">
        <f t="shared" si="4"/>
        <v/>
      </c>
      <c r="BG30" s="787" t="str">
        <f t="shared" si="5"/>
        <v>\</v>
      </c>
      <c r="BH30" s="787"/>
      <c r="BI30" s="787"/>
      <c r="BJ30" s="787"/>
      <c r="BK30" s="788"/>
      <c r="BL30" s="787" t="str">
        <f t="shared" si="6"/>
        <v/>
      </c>
      <c r="BM30" s="789" t="str">
        <f t="shared" si="7"/>
        <v/>
      </c>
      <c r="BN30" s="789" t="str">
        <f t="shared" si="8"/>
        <v/>
      </c>
      <c r="BO30" s="789" t="str">
        <f t="shared" si="9"/>
        <v/>
      </c>
      <c r="BP30" s="788" t="str">
        <f t="shared" si="10"/>
        <v/>
      </c>
      <c r="BQ30" s="483" t="str">
        <f t="shared" si="11"/>
        <v/>
      </c>
      <c r="BR30" s="790"/>
      <c r="BS30" s="790"/>
      <c r="BT30" s="790"/>
      <c r="BU30" s="788"/>
      <c r="BV30" s="788"/>
      <c r="BW30" s="788"/>
      <c r="BX30" s="788"/>
      <c r="BY30" s="788"/>
      <c r="BZ30" s="788"/>
      <c r="CA30" s="788"/>
      <c r="CB30" s="788"/>
      <c r="CC30" s="788"/>
      <c r="CD30" s="790"/>
      <c r="CE30" s="790"/>
      <c r="CF30" s="790"/>
      <c r="CG30" s="790"/>
      <c r="CH30" s="790"/>
      <c r="CI30" s="790"/>
      <c r="CJ30" s="790"/>
      <c r="CK30" s="790"/>
      <c r="CL30" s="790"/>
      <c r="CM30" s="790"/>
      <c r="CN30" s="790"/>
      <c r="CO30" s="790"/>
      <c r="CP30" s="790"/>
      <c r="CQ30" s="790"/>
      <c r="CR30" s="790"/>
      <c r="CS30" s="790"/>
      <c r="CT30" s="790"/>
      <c r="CU30" s="790"/>
      <c r="CV30" s="790"/>
      <c r="CW30" s="790"/>
      <c r="CX30" s="790"/>
      <c r="CY30" s="790"/>
      <c r="CZ30" s="790"/>
      <c r="DA30" s="790"/>
      <c r="DB30" s="790"/>
      <c r="DC30" s="790"/>
      <c r="DD30" s="790"/>
      <c r="DE30" s="790"/>
      <c r="DF30" s="790"/>
      <c r="DG30" s="790"/>
    </row>
    <row r="31" spans="2:113" ht="20" customHeight="1">
      <c r="B31" s="389" t="str">
        <f>IF(D31&amp;E31="","",COUNT(B$8:B30)+1)</f>
        <v/>
      </c>
      <c r="C31" s="20"/>
      <c r="D31" s="267"/>
      <c r="E31" s="267"/>
      <c r="F31" s="267"/>
      <c r="G31" s="268"/>
      <c r="H31" s="261"/>
      <c r="I31" s="21"/>
      <c r="J31" s="22"/>
      <c r="K31" s="23"/>
      <c r="L31" s="24"/>
      <c r="M31" s="24"/>
      <c r="N31" s="384"/>
      <c r="O31" s="21"/>
      <c r="P31" s="23" t="str">
        <f t="shared" si="0"/>
        <v/>
      </c>
      <c r="Q31" s="234"/>
      <c r="R31" s="403"/>
      <c r="S31" s="254"/>
      <c r="T31" s="160"/>
      <c r="U31" s="25"/>
      <c r="V31" s="219"/>
      <c r="W31" s="441"/>
      <c r="X31" s="447"/>
      <c r="Y31" s="396"/>
      <c r="Z31" s="331"/>
      <c r="AA31" s="224"/>
      <c r="AB31" s="315"/>
      <c r="AC31" s="366"/>
      <c r="AD31" s="225"/>
      <c r="AE31" s="333"/>
      <c r="AF31" s="334"/>
      <c r="AG31" s="335"/>
      <c r="AH31" s="367"/>
      <c r="AI31" s="343"/>
      <c r="AJ31" s="338"/>
      <c r="AK31" s="339"/>
      <c r="AL31" s="340"/>
      <c r="AM31" s="341"/>
      <c r="AN31" s="342"/>
      <c r="AO31" s="510"/>
      <c r="BB31" s="787" t="str">
        <f t="shared" si="1"/>
        <v/>
      </c>
      <c r="BC31" s="787" t="str">
        <f t="shared" si="2"/>
        <v/>
      </c>
      <c r="BD31" s="787" t="str">
        <f t="shared" si="3"/>
        <v>\</v>
      </c>
      <c r="BE31" s="787"/>
      <c r="BF31" s="787" t="str">
        <f t="shared" si="4"/>
        <v/>
      </c>
      <c r="BG31" s="787" t="str">
        <f t="shared" si="5"/>
        <v>\</v>
      </c>
      <c r="BH31" s="787"/>
      <c r="BI31" s="787"/>
      <c r="BJ31" s="787"/>
      <c r="BK31" s="788"/>
      <c r="BL31" s="787" t="str">
        <f t="shared" si="6"/>
        <v/>
      </c>
      <c r="BM31" s="789" t="str">
        <f t="shared" si="7"/>
        <v/>
      </c>
      <c r="BN31" s="789" t="str">
        <f t="shared" si="8"/>
        <v/>
      </c>
      <c r="BO31" s="789" t="str">
        <f t="shared" si="9"/>
        <v/>
      </c>
      <c r="BP31" s="788" t="str">
        <f t="shared" si="10"/>
        <v/>
      </c>
      <c r="BQ31" s="483" t="str">
        <f t="shared" si="11"/>
        <v/>
      </c>
      <c r="BR31" s="790"/>
      <c r="BS31" s="790"/>
      <c r="BT31" s="790"/>
      <c r="BU31" s="788"/>
      <c r="BV31" s="788"/>
      <c r="BW31" s="788"/>
      <c r="BX31" s="788"/>
      <c r="BY31" s="788"/>
      <c r="BZ31" s="788"/>
      <c r="CA31" s="788"/>
      <c r="CB31" s="788"/>
      <c r="CC31" s="788"/>
      <c r="CD31" s="790"/>
      <c r="CE31" s="790"/>
      <c r="CF31" s="790"/>
      <c r="CG31" s="790"/>
      <c r="CH31" s="790"/>
      <c r="CI31" s="790"/>
      <c r="CJ31" s="790"/>
      <c r="CK31" s="790"/>
      <c r="CL31" s="790"/>
      <c r="CM31" s="790"/>
      <c r="CN31" s="790"/>
      <c r="CO31" s="790"/>
      <c r="CP31" s="790"/>
      <c r="CQ31" s="790"/>
      <c r="CR31" s="790"/>
      <c r="CS31" s="790"/>
      <c r="CT31" s="790"/>
      <c r="CU31" s="790"/>
      <c r="CV31" s="790"/>
      <c r="CW31" s="790"/>
      <c r="CX31" s="790"/>
      <c r="CY31" s="790"/>
      <c r="CZ31" s="790"/>
      <c r="DA31" s="790"/>
      <c r="DB31" s="790"/>
      <c r="DC31" s="790"/>
      <c r="DD31" s="790"/>
      <c r="DE31" s="790"/>
      <c r="DF31" s="790"/>
      <c r="DG31" s="790"/>
    </row>
    <row r="32" spans="2:113" ht="20" customHeight="1">
      <c r="B32" s="390" t="str">
        <f>IF(D32&amp;E32="","",COUNT(B$8:B31)+1)</f>
        <v/>
      </c>
      <c r="C32" s="26"/>
      <c r="D32" s="269"/>
      <c r="E32" s="269"/>
      <c r="F32" s="269"/>
      <c r="G32" s="270"/>
      <c r="H32" s="262"/>
      <c r="I32" s="27"/>
      <c r="J32" s="28"/>
      <c r="K32" s="29"/>
      <c r="L32" s="30"/>
      <c r="M32" s="30"/>
      <c r="N32" s="386"/>
      <c r="O32" s="27"/>
      <c r="P32" s="29" t="str">
        <f t="shared" si="0"/>
        <v/>
      </c>
      <c r="Q32" s="235"/>
      <c r="R32" s="404"/>
      <c r="S32" s="255"/>
      <c r="T32" s="162"/>
      <c r="U32" s="31"/>
      <c r="V32" s="220"/>
      <c r="W32" s="443"/>
      <c r="X32" s="448"/>
      <c r="Y32" s="397"/>
      <c r="Z32" s="344"/>
      <c r="AA32" s="226"/>
      <c r="AB32" s="316"/>
      <c r="AC32" s="368"/>
      <c r="AD32" s="227"/>
      <c r="AE32" s="346"/>
      <c r="AF32" s="347"/>
      <c r="AG32" s="348"/>
      <c r="AH32" s="369"/>
      <c r="AI32" s="350"/>
      <c r="AJ32" s="351"/>
      <c r="AK32" s="352"/>
      <c r="AL32" s="353"/>
      <c r="AM32" s="354"/>
      <c r="AN32" s="355"/>
      <c r="AO32" s="508"/>
      <c r="BB32" s="787" t="str">
        <f t="shared" si="1"/>
        <v/>
      </c>
      <c r="BC32" s="787" t="str">
        <f t="shared" si="2"/>
        <v/>
      </c>
      <c r="BD32" s="787" t="str">
        <f t="shared" si="3"/>
        <v>\</v>
      </c>
      <c r="BE32" s="787"/>
      <c r="BF32" s="787" t="str">
        <f t="shared" si="4"/>
        <v/>
      </c>
      <c r="BG32" s="787" t="str">
        <f t="shared" si="5"/>
        <v>\</v>
      </c>
      <c r="BH32" s="787"/>
      <c r="BI32" s="787"/>
      <c r="BJ32" s="787"/>
      <c r="BK32" s="788"/>
      <c r="BL32" s="787" t="str">
        <f t="shared" si="6"/>
        <v/>
      </c>
      <c r="BM32" s="789" t="str">
        <f t="shared" si="7"/>
        <v/>
      </c>
      <c r="BN32" s="789" t="str">
        <f t="shared" si="8"/>
        <v/>
      </c>
      <c r="BO32" s="789" t="str">
        <f t="shared" si="9"/>
        <v/>
      </c>
      <c r="BP32" s="788" t="str">
        <f t="shared" si="10"/>
        <v/>
      </c>
      <c r="BQ32" s="483" t="str">
        <f t="shared" si="11"/>
        <v/>
      </c>
      <c r="BR32" s="790"/>
      <c r="BS32" s="790"/>
      <c r="BT32" s="790"/>
      <c r="BU32" s="788"/>
      <c r="BV32" s="788"/>
      <c r="BW32" s="788"/>
      <c r="BX32" s="788"/>
      <c r="BY32" s="788"/>
      <c r="BZ32" s="788"/>
      <c r="CA32" s="788"/>
      <c r="CB32" s="788"/>
      <c r="CC32" s="788"/>
      <c r="CD32" s="790"/>
      <c r="CE32" s="790"/>
      <c r="CF32" s="790"/>
      <c r="CG32" s="790"/>
      <c r="CH32" s="790"/>
      <c r="CI32" s="790"/>
      <c r="CJ32" s="790"/>
      <c r="CK32" s="790"/>
      <c r="CL32" s="790"/>
      <c r="CM32" s="790"/>
      <c r="CN32" s="790"/>
      <c r="CO32" s="790"/>
      <c r="CP32" s="790"/>
      <c r="CQ32" s="790"/>
      <c r="CR32" s="790"/>
      <c r="CS32" s="790"/>
      <c r="CT32" s="790"/>
      <c r="CU32" s="790"/>
      <c r="CV32" s="790"/>
      <c r="CW32" s="790"/>
      <c r="CX32" s="790"/>
      <c r="CY32" s="790"/>
      <c r="CZ32" s="790"/>
      <c r="DA32" s="790"/>
      <c r="DB32" s="790"/>
      <c r="DC32" s="790"/>
      <c r="DD32" s="790"/>
      <c r="DE32" s="790"/>
      <c r="DF32" s="790"/>
      <c r="DG32" s="790"/>
    </row>
    <row r="33" spans="2:111" ht="20" customHeight="1">
      <c r="B33" s="391" t="str">
        <f>IF(D33&amp;E33="","",COUNT(B$8:B32)+1)</f>
        <v/>
      </c>
      <c r="C33" s="32"/>
      <c r="D33" s="271"/>
      <c r="E33" s="271"/>
      <c r="F33" s="271"/>
      <c r="G33" s="272"/>
      <c r="H33" s="263"/>
      <c r="I33" s="33"/>
      <c r="J33" s="34"/>
      <c r="K33" s="35"/>
      <c r="L33" s="35"/>
      <c r="M33" s="35"/>
      <c r="N33" s="387"/>
      <c r="O33" s="33"/>
      <c r="P33" s="35" t="str">
        <f t="shared" si="0"/>
        <v/>
      </c>
      <c r="Q33" s="236"/>
      <c r="R33" s="405"/>
      <c r="S33" s="253"/>
      <c r="T33" s="163"/>
      <c r="U33" s="36"/>
      <c r="V33" s="221"/>
      <c r="W33" s="445"/>
      <c r="X33" s="446"/>
      <c r="Y33" s="398"/>
      <c r="Z33" s="356"/>
      <c r="AA33" s="228"/>
      <c r="AB33" s="317"/>
      <c r="AC33" s="357"/>
      <c r="AD33" s="229"/>
      <c r="AE33" s="358"/>
      <c r="AF33" s="359"/>
      <c r="AG33" s="360"/>
      <c r="AH33" s="370"/>
      <c r="AI33" s="325"/>
      <c r="AJ33" s="362"/>
      <c r="AK33" s="363"/>
      <c r="AL33" s="364"/>
      <c r="AM33" s="192"/>
      <c r="AN33" s="365"/>
      <c r="AO33" s="511"/>
      <c r="BB33" s="787" t="str">
        <f t="shared" si="1"/>
        <v/>
      </c>
      <c r="BC33" s="787" t="str">
        <f t="shared" si="2"/>
        <v/>
      </c>
      <c r="BD33" s="787" t="str">
        <f t="shared" si="3"/>
        <v>\</v>
      </c>
      <c r="BE33" s="787"/>
      <c r="BF33" s="787" t="str">
        <f t="shared" si="4"/>
        <v/>
      </c>
      <c r="BG33" s="787" t="str">
        <f t="shared" si="5"/>
        <v>\</v>
      </c>
      <c r="BH33" s="787"/>
      <c r="BI33" s="787"/>
      <c r="BJ33" s="787"/>
      <c r="BK33" s="788"/>
      <c r="BL33" s="787" t="str">
        <f t="shared" si="6"/>
        <v/>
      </c>
      <c r="BM33" s="789" t="str">
        <f t="shared" si="7"/>
        <v/>
      </c>
      <c r="BN33" s="789" t="str">
        <f t="shared" si="8"/>
        <v/>
      </c>
      <c r="BO33" s="789" t="str">
        <f t="shared" si="9"/>
        <v/>
      </c>
      <c r="BP33" s="788" t="str">
        <f t="shared" si="10"/>
        <v/>
      </c>
      <c r="BQ33" s="483" t="str">
        <f t="shared" si="11"/>
        <v/>
      </c>
      <c r="BR33" s="790"/>
      <c r="BS33" s="790"/>
      <c r="BT33" s="790"/>
      <c r="BU33" s="788"/>
      <c r="BV33" s="788"/>
      <c r="BW33" s="788"/>
      <c r="BX33" s="788"/>
      <c r="BY33" s="788"/>
      <c r="BZ33" s="788"/>
      <c r="CA33" s="788"/>
      <c r="CB33" s="788"/>
      <c r="CC33" s="788"/>
      <c r="CD33" s="790"/>
      <c r="CE33" s="790"/>
      <c r="CF33" s="790"/>
      <c r="CG33" s="790"/>
      <c r="CH33" s="790"/>
      <c r="CI33" s="790"/>
      <c r="CJ33" s="790"/>
      <c r="CK33" s="790"/>
      <c r="CL33" s="790"/>
      <c r="CM33" s="790"/>
      <c r="CN33" s="790"/>
      <c r="CO33" s="790"/>
      <c r="CP33" s="790"/>
      <c r="CQ33" s="790"/>
      <c r="CR33" s="790"/>
      <c r="CS33" s="790"/>
      <c r="CT33" s="790"/>
      <c r="CU33" s="790"/>
      <c r="CV33" s="790"/>
      <c r="CW33" s="790"/>
      <c r="CX33" s="790"/>
      <c r="CY33" s="790"/>
      <c r="CZ33" s="790"/>
      <c r="DA33" s="790"/>
      <c r="DB33" s="790"/>
      <c r="DC33" s="790"/>
      <c r="DD33" s="790"/>
      <c r="DE33" s="790"/>
      <c r="DF33" s="790"/>
      <c r="DG33" s="790"/>
    </row>
    <row r="34" spans="2:111" ht="20" customHeight="1">
      <c r="B34" s="389" t="str">
        <f>IF(D34&amp;E34="","",COUNT(B$8:B33)+1)</f>
        <v/>
      </c>
      <c r="C34" s="20"/>
      <c r="D34" s="267"/>
      <c r="E34" s="267"/>
      <c r="F34" s="267"/>
      <c r="G34" s="268"/>
      <c r="H34" s="261"/>
      <c r="I34" s="21"/>
      <c r="J34" s="22"/>
      <c r="K34" s="23"/>
      <c r="L34" s="24"/>
      <c r="M34" s="24"/>
      <c r="N34" s="384"/>
      <c r="O34" s="21"/>
      <c r="P34" s="23" t="str">
        <f t="shared" si="0"/>
        <v/>
      </c>
      <c r="Q34" s="234"/>
      <c r="R34" s="403"/>
      <c r="S34" s="254"/>
      <c r="T34" s="160"/>
      <c r="U34" s="25"/>
      <c r="V34" s="219"/>
      <c r="W34" s="441"/>
      <c r="X34" s="447"/>
      <c r="Y34" s="395"/>
      <c r="Z34" s="331"/>
      <c r="AA34" s="224"/>
      <c r="AB34" s="315"/>
      <c r="AC34" s="366"/>
      <c r="AD34" s="225"/>
      <c r="AE34" s="333"/>
      <c r="AF34" s="334"/>
      <c r="AG34" s="335"/>
      <c r="AH34" s="367"/>
      <c r="AI34" s="337"/>
      <c r="AJ34" s="338"/>
      <c r="AK34" s="339"/>
      <c r="AL34" s="340"/>
      <c r="AM34" s="341"/>
      <c r="AN34" s="342"/>
      <c r="AO34" s="510"/>
      <c r="BB34" s="787" t="str">
        <f t="shared" si="1"/>
        <v/>
      </c>
      <c r="BC34" s="787" t="str">
        <f t="shared" si="2"/>
        <v/>
      </c>
      <c r="BD34" s="787" t="str">
        <f t="shared" si="3"/>
        <v>\</v>
      </c>
      <c r="BE34" s="787"/>
      <c r="BF34" s="787" t="str">
        <f t="shared" si="4"/>
        <v/>
      </c>
      <c r="BG34" s="787" t="str">
        <f t="shared" si="5"/>
        <v>\</v>
      </c>
      <c r="BH34" s="787"/>
      <c r="BI34" s="787"/>
      <c r="BJ34" s="787"/>
      <c r="BK34" s="788"/>
      <c r="BL34" s="787" t="str">
        <f t="shared" si="6"/>
        <v/>
      </c>
      <c r="BM34" s="789" t="str">
        <f t="shared" si="7"/>
        <v/>
      </c>
      <c r="BN34" s="789" t="str">
        <f t="shared" si="8"/>
        <v/>
      </c>
      <c r="BO34" s="789" t="str">
        <f t="shared" si="9"/>
        <v/>
      </c>
      <c r="BP34" s="788" t="str">
        <f t="shared" si="10"/>
        <v/>
      </c>
      <c r="BQ34" s="483" t="str">
        <f t="shared" si="11"/>
        <v/>
      </c>
      <c r="BR34" s="790"/>
      <c r="BS34" s="790"/>
      <c r="BT34" s="790"/>
      <c r="BU34" s="788"/>
      <c r="BV34" s="788"/>
      <c r="BW34" s="788"/>
      <c r="BX34" s="788"/>
      <c r="BY34" s="788"/>
      <c r="BZ34" s="788"/>
      <c r="CA34" s="788"/>
      <c r="CB34" s="788"/>
      <c r="CC34" s="788"/>
      <c r="CD34" s="790"/>
      <c r="CE34" s="790"/>
      <c r="CF34" s="790"/>
      <c r="CG34" s="790"/>
      <c r="CH34" s="790"/>
      <c r="CI34" s="790"/>
      <c r="CJ34" s="790"/>
      <c r="CK34" s="790"/>
      <c r="CL34" s="790"/>
      <c r="CM34" s="790"/>
      <c r="CN34" s="790"/>
      <c r="CO34" s="790"/>
      <c r="CP34" s="790"/>
      <c r="CQ34" s="790"/>
      <c r="CR34" s="790"/>
      <c r="CS34" s="790"/>
      <c r="CT34" s="790"/>
      <c r="CU34" s="790"/>
      <c r="CV34" s="790"/>
      <c r="CW34" s="790"/>
      <c r="CX34" s="790"/>
      <c r="CY34" s="790"/>
      <c r="CZ34" s="790"/>
      <c r="DA34" s="790"/>
      <c r="DB34" s="790"/>
      <c r="DC34" s="790"/>
      <c r="DD34" s="790"/>
      <c r="DE34" s="790"/>
      <c r="DF34" s="790"/>
      <c r="DG34" s="790"/>
    </row>
    <row r="35" spans="2:111" ht="20" customHeight="1">
      <c r="B35" s="389" t="str">
        <f>IF(D35&amp;E35="","",COUNT(B$8:B34)+1)</f>
        <v/>
      </c>
      <c r="C35" s="20"/>
      <c r="D35" s="267"/>
      <c r="E35" s="267"/>
      <c r="F35" s="267"/>
      <c r="G35" s="268"/>
      <c r="H35" s="261"/>
      <c r="I35" s="21"/>
      <c r="J35" s="22"/>
      <c r="K35" s="23"/>
      <c r="L35" s="24"/>
      <c r="M35" s="24"/>
      <c r="N35" s="384"/>
      <c r="O35" s="21"/>
      <c r="P35" s="23" t="str">
        <f t="shared" si="0"/>
        <v/>
      </c>
      <c r="Q35" s="234"/>
      <c r="R35" s="403"/>
      <c r="S35" s="254"/>
      <c r="T35" s="160"/>
      <c r="U35" s="25"/>
      <c r="V35" s="219"/>
      <c r="W35" s="441"/>
      <c r="X35" s="447"/>
      <c r="Y35" s="396"/>
      <c r="Z35" s="331"/>
      <c r="AA35" s="224"/>
      <c r="AB35" s="315"/>
      <c r="AC35" s="366"/>
      <c r="AD35" s="225"/>
      <c r="AE35" s="333"/>
      <c r="AF35" s="334"/>
      <c r="AG35" s="335"/>
      <c r="AH35" s="367"/>
      <c r="AI35" s="343"/>
      <c r="AJ35" s="338"/>
      <c r="AK35" s="339"/>
      <c r="AL35" s="340"/>
      <c r="AM35" s="341"/>
      <c r="AN35" s="342"/>
      <c r="AO35" s="510"/>
      <c r="BB35" s="787" t="str">
        <f t="shared" si="1"/>
        <v/>
      </c>
      <c r="BC35" s="787" t="str">
        <f t="shared" si="2"/>
        <v/>
      </c>
      <c r="BD35" s="787" t="str">
        <f t="shared" si="3"/>
        <v>\</v>
      </c>
      <c r="BE35" s="787"/>
      <c r="BF35" s="787" t="str">
        <f t="shared" si="4"/>
        <v/>
      </c>
      <c r="BG35" s="787" t="str">
        <f t="shared" si="5"/>
        <v>\</v>
      </c>
      <c r="BH35" s="787"/>
      <c r="BI35" s="787"/>
      <c r="BJ35" s="787"/>
      <c r="BK35" s="788"/>
      <c r="BL35" s="787" t="str">
        <f t="shared" si="6"/>
        <v/>
      </c>
      <c r="BM35" s="789" t="str">
        <f t="shared" si="7"/>
        <v/>
      </c>
      <c r="BN35" s="789" t="str">
        <f t="shared" si="8"/>
        <v/>
      </c>
      <c r="BO35" s="789" t="str">
        <f t="shared" si="9"/>
        <v/>
      </c>
      <c r="BP35" s="788" t="str">
        <f t="shared" si="10"/>
        <v/>
      </c>
      <c r="BQ35" s="483" t="str">
        <f t="shared" si="11"/>
        <v/>
      </c>
      <c r="BR35" s="790"/>
      <c r="BS35" s="790"/>
      <c r="BT35" s="790"/>
      <c r="BU35" s="788"/>
      <c r="BV35" s="788"/>
      <c r="BW35" s="788"/>
      <c r="BX35" s="788"/>
      <c r="BY35" s="788"/>
      <c r="BZ35" s="788"/>
      <c r="CA35" s="788"/>
      <c r="CB35" s="788"/>
      <c r="CC35" s="788"/>
      <c r="CD35" s="790"/>
      <c r="CE35" s="790"/>
      <c r="CF35" s="790"/>
      <c r="CG35" s="790"/>
      <c r="CH35" s="790"/>
      <c r="CI35" s="790"/>
      <c r="CJ35" s="790"/>
      <c r="CK35" s="790"/>
      <c r="CL35" s="790"/>
      <c r="CM35" s="790"/>
      <c r="CN35" s="790"/>
      <c r="CO35" s="790"/>
      <c r="CP35" s="790"/>
      <c r="CQ35" s="790"/>
      <c r="CR35" s="790"/>
      <c r="CS35" s="790"/>
      <c r="CT35" s="790"/>
      <c r="CU35" s="790"/>
      <c r="CV35" s="790"/>
      <c r="CW35" s="790"/>
      <c r="CX35" s="790"/>
      <c r="CY35" s="790"/>
      <c r="CZ35" s="790"/>
      <c r="DA35" s="790"/>
      <c r="DB35" s="790"/>
      <c r="DC35" s="790"/>
      <c r="DD35" s="790"/>
      <c r="DE35" s="790"/>
      <c r="DF35" s="790"/>
      <c r="DG35" s="790"/>
    </row>
    <row r="36" spans="2:111" ht="20" customHeight="1">
      <c r="B36" s="389" t="str">
        <f>IF(D36&amp;E36="","",COUNT(B$8:B35)+1)</f>
        <v/>
      </c>
      <c r="C36" s="20"/>
      <c r="D36" s="267"/>
      <c r="E36" s="267"/>
      <c r="F36" s="267"/>
      <c r="G36" s="268"/>
      <c r="H36" s="261"/>
      <c r="I36" s="21"/>
      <c r="J36" s="22"/>
      <c r="K36" s="23"/>
      <c r="L36" s="24"/>
      <c r="M36" s="24"/>
      <c r="N36" s="384"/>
      <c r="O36" s="21"/>
      <c r="P36" s="23" t="str">
        <f t="shared" si="0"/>
        <v/>
      </c>
      <c r="Q36" s="234"/>
      <c r="R36" s="403"/>
      <c r="S36" s="254"/>
      <c r="T36" s="160"/>
      <c r="U36" s="25"/>
      <c r="V36" s="219"/>
      <c r="W36" s="441"/>
      <c r="X36" s="447"/>
      <c r="Y36" s="396"/>
      <c r="Z36" s="331"/>
      <c r="AA36" s="224"/>
      <c r="AB36" s="315"/>
      <c r="AC36" s="366"/>
      <c r="AD36" s="225"/>
      <c r="AE36" s="333"/>
      <c r="AF36" s="334"/>
      <c r="AG36" s="335"/>
      <c r="AH36" s="367"/>
      <c r="AI36" s="343"/>
      <c r="AJ36" s="338"/>
      <c r="AK36" s="339"/>
      <c r="AL36" s="340"/>
      <c r="AM36" s="341"/>
      <c r="AN36" s="342"/>
      <c r="AO36" s="510"/>
      <c r="BB36" s="787" t="str">
        <f t="shared" si="1"/>
        <v/>
      </c>
      <c r="BC36" s="787" t="str">
        <f t="shared" si="2"/>
        <v/>
      </c>
      <c r="BD36" s="787" t="str">
        <f t="shared" si="3"/>
        <v>\</v>
      </c>
      <c r="BE36" s="787"/>
      <c r="BF36" s="787" t="str">
        <f t="shared" si="4"/>
        <v/>
      </c>
      <c r="BG36" s="787" t="str">
        <f t="shared" si="5"/>
        <v>\</v>
      </c>
      <c r="BH36" s="787"/>
      <c r="BI36" s="787"/>
      <c r="BJ36" s="787"/>
      <c r="BK36" s="788"/>
      <c r="BL36" s="787" t="str">
        <f t="shared" si="6"/>
        <v/>
      </c>
      <c r="BM36" s="789" t="str">
        <f t="shared" si="7"/>
        <v/>
      </c>
      <c r="BN36" s="789" t="str">
        <f t="shared" si="8"/>
        <v/>
      </c>
      <c r="BO36" s="789" t="str">
        <f t="shared" si="9"/>
        <v/>
      </c>
      <c r="BP36" s="788" t="str">
        <f t="shared" si="10"/>
        <v/>
      </c>
      <c r="BQ36" s="483" t="str">
        <f t="shared" si="11"/>
        <v/>
      </c>
      <c r="BR36" s="790"/>
      <c r="BS36" s="790"/>
      <c r="BT36" s="790"/>
      <c r="BU36" s="788"/>
      <c r="BV36" s="788"/>
      <c r="BW36" s="788"/>
      <c r="BX36" s="788"/>
      <c r="BY36" s="788"/>
      <c r="BZ36" s="788"/>
      <c r="CA36" s="788"/>
      <c r="CB36" s="788"/>
      <c r="CC36" s="788"/>
      <c r="CD36" s="790"/>
      <c r="CE36" s="790"/>
      <c r="CF36" s="790"/>
      <c r="CG36" s="790"/>
      <c r="CH36" s="790"/>
      <c r="CI36" s="790"/>
      <c r="CJ36" s="790"/>
      <c r="CK36" s="790"/>
      <c r="CL36" s="790"/>
      <c r="CM36" s="790"/>
      <c r="CN36" s="790"/>
      <c r="CO36" s="790"/>
      <c r="CP36" s="790"/>
      <c r="CQ36" s="790"/>
      <c r="CR36" s="790"/>
      <c r="CS36" s="790"/>
      <c r="CT36" s="790"/>
      <c r="CU36" s="790"/>
      <c r="CV36" s="790"/>
      <c r="CW36" s="790"/>
      <c r="CX36" s="790"/>
      <c r="CY36" s="790"/>
      <c r="CZ36" s="790"/>
      <c r="DA36" s="790"/>
      <c r="DB36" s="790"/>
      <c r="DC36" s="790"/>
      <c r="DD36" s="790"/>
      <c r="DE36" s="790"/>
      <c r="DF36" s="790"/>
      <c r="DG36" s="790"/>
    </row>
    <row r="37" spans="2:111" ht="20" customHeight="1">
      <c r="B37" s="390" t="str">
        <f>IF(D37&amp;E37="","",COUNT(B$8:B36)+1)</f>
        <v/>
      </c>
      <c r="C37" s="26"/>
      <c r="D37" s="269"/>
      <c r="E37" s="269"/>
      <c r="F37" s="269"/>
      <c r="G37" s="270"/>
      <c r="H37" s="262"/>
      <c r="I37" s="27"/>
      <c r="J37" s="28"/>
      <c r="K37" s="29"/>
      <c r="L37" s="30"/>
      <c r="M37" s="30"/>
      <c r="N37" s="386"/>
      <c r="O37" s="27"/>
      <c r="P37" s="29" t="str">
        <f t="shared" si="0"/>
        <v/>
      </c>
      <c r="Q37" s="235"/>
      <c r="R37" s="404"/>
      <c r="S37" s="255"/>
      <c r="T37" s="162"/>
      <c r="U37" s="31"/>
      <c r="V37" s="220"/>
      <c r="W37" s="443"/>
      <c r="X37" s="448"/>
      <c r="Y37" s="397"/>
      <c r="Z37" s="344"/>
      <c r="AA37" s="226"/>
      <c r="AB37" s="316"/>
      <c r="AC37" s="368"/>
      <c r="AD37" s="227"/>
      <c r="AE37" s="346"/>
      <c r="AF37" s="347"/>
      <c r="AG37" s="348"/>
      <c r="AH37" s="369"/>
      <c r="AI37" s="350"/>
      <c r="AJ37" s="351"/>
      <c r="AK37" s="352"/>
      <c r="AL37" s="353"/>
      <c r="AM37" s="354"/>
      <c r="AN37" s="355"/>
      <c r="AO37" s="508"/>
      <c r="BB37" s="787" t="str">
        <f t="shared" si="1"/>
        <v/>
      </c>
      <c r="BC37" s="787" t="str">
        <f t="shared" si="2"/>
        <v/>
      </c>
      <c r="BD37" s="787" t="str">
        <f t="shared" si="3"/>
        <v>\</v>
      </c>
      <c r="BE37" s="787"/>
      <c r="BF37" s="787" t="str">
        <f t="shared" si="4"/>
        <v/>
      </c>
      <c r="BG37" s="787" t="str">
        <f t="shared" si="5"/>
        <v>\</v>
      </c>
      <c r="BH37" s="787"/>
      <c r="BI37" s="787"/>
      <c r="BJ37" s="787"/>
      <c r="BK37" s="788"/>
      <c r="BL37" s="787" t="str">
        <f t="shared" si="6"/>
        <v/>
      </c>
      <c r="BM37" s="789" t="str">
        <f t="shared" si="7"/>
        <v/>
      </c>
      <c r="BN37" s="789" t="str">
        <f t="shared" si="8"/>
        <v/>
      </c>
      <c r="BO37" s="789" t="str">
        <f t="shared" si="9"/>
        <v/>
      </c>
      <c r="BP37" s="788" t="str">
        <f t="shared" si="10"/>
        <v/>
      </c>
      <c r="BQ37" s="483" t="str">
        <f t="shared" si="11"/>
        <v/>
      </c>
      <c r="BR37" s="790"/>
      <c r="BS37" s="790"/>
      <c r="BT37" s="790"/>
      <c r="BU37" s="788"/>
      <c r="BV37" s="788"/>
      <c r="BW37" s="788"/>
      <c r="BX37" s="788"/>
      <c r="BY37" s="788"/>
      <c r="BZ37" s="788"/>
      <c r="CA37" s="788"/>
      <c r="CB37" s="788"/>
      <c r="CC37" s="788"/>
      <c r="CD37" s="790"/>
      <c r="CE37" s="790"/>
      <c r="CF37" s="790"/>
      <c r="CG37" s="790"/>
      <c r="CH37" s="790"/>
      <c r="CI37" s="790"/>
      <c r="CJ37" s="790"/>
      <c r="CK37" s="790"/>
      <c r="CL37" s="790"/>
      <c r="CM37" s="790"/>
      <c r="CN37" s="790"/>
      <c r="CO37" s="790"/>
      <c r="CP37" s="790"/>
      <c r="CQ37" s="790"/>
      <c r="CR37" s="790"/>
      <c r="CS37" s="790"/>
      <c r="CT37" s="790"/>
      <c r="CU37" s="790"/>
      <c r="CV37" s="790"/>
      <c r="CW37" s="790"/>
      <c r="CX37" s="790"/>
      <c r="CY37" s="790"/>
      <c r="CZ37" s="790"/>
      <c r="DA37" s="790"/>
      <c r="DB37" s="790"/>
      <c r="DC37" s="790"/>
      <c r="DD37" s="790"/>
      <c r="DE37" s="790"/>
      <c r="DF37" s="790"/>
      <c r="DG37" s="790"/>
    </row>
    <row r="38" spans="2:111" ht="20" customHeight="1">
      <c r="B38" s="391" t="str">
        <f>IF(D38&amp;E38="","",COUNT(B$8:B37)+1)</f>
        <v/>
      </c>
      <c r="C38" s="32"/>
      <c r="D38" s="271"/>
      <c r="E38" s="271"/>
      <c r="F38" s="271"/>
      <c r="G38" s="272"/>
      <c r="H38" s="263"/>
      <c r="I38" s="33"/>
      <c r="J38" s="34"/>
      <c r="K38" s="35"/>
      <c r="L38" s="35"/>
      <c r="M38" s="35"/>
      <c r="N38" s="387"/>
      <c r="O38" s="33"/>
      <c r="P38" s="35" t="str">
        <f t="shared" si="0"/>
        <v/>
      </c>
      <c r="Q38" s="236"/>
      <c r="R38" s="405"/>
      <c r="S38" s="253"/>
      <c r="T38" s="163"/>
      <c r="U38" s="36"/>
      <c r="V38" s="221"/>
      <c r="W38" s="445"/>
      <c r="X38" s="446"/>
      <c r="Y38" s="398"/>
      <c r="Z38" s="356"/>
      <c r="AA38" s="228"/>
      <c r="AB38" s="317"/>
      <c r="AC38" s="357"/>
      <c r="AD38" s="229"/>
      <c r="AE38" s="358"/>
      <c r="AF38" s="359"/>
      <c r="AG38" s="360"/>
      <c r="AH38" s="370"/>
      <c r="AI38" s="325"/>
      <c r="AJ38" s="362"/>
      <c r="AK38" s="363"/>
      <c r="AL38" s="364"/>
      <c r="AM38" s="192"/>
      <c r="AN38" s="365"/>
      <c r="AO38" s="511"/>
      <c r="BB38" s="787" t="str">
        <f t="shared" si="1"/>
        <v/>
      </c>
      <c r="BC38" s="787" t="str">
        <f t="shared" si="2"/>
        <v/>
      </c>
      <c r="BD38" s="787" t="str">
        <f t="shared" si="3"/>
        <v>\</v>
      </c>
      <c r="BE38" s="787"/>
      <c r="BF38" s="787" t="str">
        <f t="shared" si="4"/>
        <v/>
      </c>
      <c r="BG38" s="787" t="str">
        <f t="shared" si="5"/>
        <v>\</v>
      </c>
      <c r="BH38" s="787"/>
      <c r="BI38" s="787"/>
      <c r="BJ38" s="787"/>
      <c r="BK38" s="788"/>
      <c r="BL38" s="787" t="str">
        <f t="shared" si="6"/>
        <v/>
      </c>
      <c r="BM38" s="789" t="str">
        <f t="shared" si="7"/>
        <v/>
      </c>
      <c r="BN38" s="789" t="str">
        <f t="shared" si="8"/>
        <v/>
      </c>
      <c r="BO38" s="789" t="str">
        <f t="shared" si="9"/>
        <v/>
      </c>
      <c r="BP38" s="788" t="str">
        <f t="shared" si="10"/>
        <v/>
      </c>
      <c r="BQ38" s="483" t="str">
        <f t="shared" si="11"/>
        <v/>
      </c>
      <c r="BR38" s="790"/>
      <c r="BS38" s="790"/>
      <c r="BT38" s="790"/>
      <c r="BU38" s="788"/>
      <c r="BV38" s="788"/>
      <c r="BW38" s="788"/>
      <c r="BX38" s="788"/>
      <c r="BY38" s="788"/>
      <c r="BZ38" s="788"/>
      <c r="CA38" s="788"/>
      <c r="CB38" s="788"/>
      <c r="CC38" s="788"/>
      <c r="CD38" s="790"/>
      <c r="CE38" s="790"/>
      <c r="CF38" s="790"/>
      <c r="CG38" s="790"/>
      <c r="CH38" s="790"/>
      <c r="CI38" s="790"/>
      <c r="CJ38" s="790"/>
      <c r="CK38" s="790"/>
      <c r="CL38" s="790"/>
      <c r="CM38" s="790"/>
      <c r="CN38" s="790"/>
      <c r="CO38" s="790"/>
      <c r="CP38" s="790"/>
      <c r="CQ38" s="790"/>
      <c r="CR38" s="790"/>
      <c r="CS38" s="790"/>
      <c r="CT38" s="790"/>
      <c r="CU38" s="790"/>
      <c r="CV38" s="790"/>
      <c r="CW38" s="790"/>
      <c r="CX38" s="790"/>
      <c r="CY38" s="790"/>
      <c r="CZ38" s="790"/>
      <c r="DA38" s="790"/>
      <c r="DB38" s="790"/>
      <c r="DC38" s="790"/>
      <c r="DD38" s="790"/>
      <c r="DE38" s="790"/>
      <c r="DF38" s="790"/>
      <c r="DG38" s="790"/>
    </row>
    <row r="39" spans="2:111" ht="20" customHeight="1">
      <c r="B39" s="389" t="str">
        <f>IF(D39&amp;E39="","",COUNT(B$8:B38)+1)</f>
        <v/>
      </c>
      <c r="C39" s="20"/>
      <c r="D39" s="267"/>
      <c r="E39" s="267"/>
      <c r="F39" s="267"/>
      <c r="G39" s="268"/>
      <c r="H39" s="261"/>
      <c r="I39" s="21"/>
      <c r="J39" s="22"/>
      <c r="K39" s="23"/>
      <c r="L39" s="24"/>
      <c r="M39" s="24"/>
      <c r="N39" s="384"/>
      <c r="O39" s="21"/>
      <c r="P39" s="23" t="str">
        <f t="shared" si="0"/>
        <v/>
      </c>
      <c r="Q39" s="234"/>
      <c r="R39" s="403"/>
      <c r="S39" s="254"/>
      <c r="T39" s="160"/>
      <c r="U39" s="25"/>
      <c r="V39" s="219"/>
      <c r="W39" s="441"/>
      <c r="X39" s="447"/>
      <c r="Y39" s="395"/>
      <c r="Z39" s="331"/>
      <c r="AA39" s="224"/>
      <c r="AB39" s="315"/>
      <c r="AC39" s="366"/>
      <c r="AD39" s="225"/>
      <c r="AE39" s="333"/>
      <c r="AF39" s="334"/>
      <c r="AG39" s="335"/>
      <c r="AH39" s="367"/>
      <c r="AI39" s="337"/>
      <c r="AJ39" s="338"/>
      <c r="AK39" s="339"/>
      <c r="AL39" s="340"/>
      <c r="AM39" s="341"/>
      <c r="AN39" s="342"/>
      <c r="AO39" s="510"/>
      <c r="BB39" s="787" t="str">
        <f t="shared" si="1"/>
        <v/>
      </c>
      <c r="BC39" s="787" t="str">
        <f t="shared" si="2"/>
        <v/>
      </c>
      <c r="BD39" s="787" t="str">
        <f t="shared" si="3"/>
        <v>\</v>
      </c>
      <c r="BE39" s="787"/>
      <c r="BF39" s="787" t="str">
        <f t="shared" si="4"/>
        <v/>
      </c>
      <c r="BG39" s="787" t="str">
        <f t="shared" si="5"/>
        <v>\</v>
      </c>
      <c r="BH39" s="787"/>
      <c r="BI39" s="787"/>
      <c r="BJ39" s="787"/>
      <c r="BK39" s="788"/>
      <c r="BL39" s="787" t="str">
        <f t="shared" si="6"/>
        <v/>
      </c>
      <c r="BM39" s="789" t="str">
        <f t="shared" si="7"/>
        <v/>
      </c>
      <c r="BN39" s="789" t="str">
        <f t="shared" si="8"/>
        <v/>
      </c>
      <c r="BO39" s="789" t="str">
        <f t="shared" si="9"/>
        <v/>
      </c>
      <c r="BP39" s="788" t="str">
        <f t="shared" si="10"/>
        <v/>
      </c>
      <c r="BQ39" s="483" t="str">
        <f t="shared" si="11"/>
        <v/>
      </c>
      <c r="BR39" s="790"/>
      <c r="BS39" s="790"/>
      <c r="BT39" s="790"/>
      <c r="BU39" s="788"/>
      <c r="BV39" s="788"/>
      <c r="BW39" s="788"/>
      <c r="BX39" s="788"/>
      <c r="BY39" s="788"/>
      <c r="BZ39" s="788"/>
      <c r="CA39" s="788"/>
      <c r="CB39" s="788"/>
      <c r="CC39" s="788"/>
      <c r="CD39" s="790"/>
      <c r="CE39" s="790"/>
      <c r="CF39" s="790"/>
      <c r="CG39" s="790"/>
      <c r="CH39" s="790"/>
      <c r="CI39" s="790"/>
      <c r="CJ39" s="790"/>
      <c r="CK39" s="790"/>
      <c r="CL39" s="790"/>
      <c r="CM39" s="790"/>
      <c r="CN39" s="790"/>
      <c r="CO39" s="790"/>
      <c r="CP39" s="790"/>
      <c r="CQ39" s="790"/>
      <c r="CR39" s="790"/>
      <c r="CS39" s="790"/>
      <c r="CT39" s="790"/>
      <c r="CU39" s="790"/>
      <c r="CV39" s="790"/>
      <c r="CW39" s="790"/>
      <c r="CX39" s="790"/>
      <c r="CY39" s="790"/>
      <c r="CZ39" s="790"/>
      <c r="DA39" s="790"/>
      <c r="DB39" s="790"/>
      <c r="DC39" s="790"/>
      <c r="DD39" s="790"/>
      <c r="DE39" s="790"/>
      <c r="DF39" s="790"/>
      <c r="DG39" s="790"/>
    </row>
    <row r="40" spans="2:111" ht="20" customHeight="1">
      <c r="B40" s="389" t="str">
        <f>IF(D40&amp;E40="","",COUNT(B$8:B39)+1)</f>
        <v/>
      </c>
      <c r="C40" s="20"/>
      <c r="D40" s="267"/>
      <c r="E40" s="267"/>
      <c r="F40" s="267"/>
      <c r="G40" s="268"/>
      <c r="H40" s="261"/>
      <c r="I40" s="21"/>
      <c r="J40" s="22"/>
      <c r="K40" s="23"/>
      <c r="L40" s="24"/>
      <c r="M40" s="24"/>
      <c r="N40" s="384"/>
      <c r="O40" s="21"/>
      <c r="P40" s="23" t="str">
        <f t="shared" si="0"/>
        <v/>
      </c>
      <c r="Q40" s="234"/>
      <c r="R40" s="403"/>
      <c r="S40" s="254"/>
      <c r="T40" s="160"/>
      <c r="U40" s="25"/>
      <c r="V40" s="219"/>
      <c r="W40" s="441"/>
      <c r="X40" s="447"/>
      <c r="Y40" s="396"/>
      <c r="Z40" s="331"/>
      <c r="AA40" s="224"/>
      <c r="AB40" s="315"/>
      <c r="AC40" s="366"/>
      <c r="AD40" s="225"/>
      <c r="AE40" s="333"/>
      <c r="AF40" s="334"/>
      <c r="AG40" s="335"/>
      <c r="AH40" s="367"/>
      <c r="AI40" s="343"/>
      <c r="AJ40" s="338"/>
      <c r="AK40" s="339"/>
      <c r="AL40" s="340"/>
      <c r="AM40" s="341"/>
      <c r="AN40" s="342"/>
      <c r="AO40" s="510"/>
      <c r="BB40" s="787" t="str">
        <f t="shared" si="1"/>
        <v/>
      </c>
      <c r="BC40" s="787" t="str">
        <f t="shared" si="2"/>
        <v/>
      </c>
      <c r="BD40" s="787" t="str">
        <f t="shared" si="3"/>
        <v>\</v>
      </c>
      <c r="BE40" s="787"/>
      <c r="BF40" s="787" t="str">
        <f t="shared" si="4"/>
        <v/>
      </c>
      <c r="BG40" s="787" t="str">
        <f t="shared" si="5"/>
        <v>\</v>
      </c>
      <c r="BH40" s="787"/>
      <c r="BI40" s="787"/>
      <c r="BJ40" s="787"/>
      <c r="BK40" s="788"/>
      <c r="BL40" s="787" t="str">
        <f t="shared" si="6"/>
        <v/>
      </c>
      <c r="BM40" s="789" t="str">
        <f t="shared" si="7"/>
        <v/>
      </c>
      <c r="BN40" s="789" t="str">
        <f t="shared" si="8"/>
        <v/>
      </c>
      <c r="BO40" s="789" t="str">
        <f t="shared" si="9"/>
        <v/>
      </c>
      <c r="BP40" s="788" t="str">
        <f t="shared" si="10"/>
        <v/>
      </c>
      <c r="BQ40" s="483" t="str">
        <f t="shared" si="11"/>
        <v/>
      </c>
      <c r="BR40" s="790"/>
      <c r="BS40" s="790"/>
      <c r="BT40" s="790"/>
      <c r="BU40" s="788"/>
      <c r="BV40" s="788"/>
      <c r="BW40" s="788"/>
      <c r="BX40" s="788"/>
      <c r="BY40" s="788"/>
      <c r="BZ40" s="788"/>
      <c r="CA40" s="788"/>
      <c r="CB40" s="788"/>
      <c r="CC40" s="788"/>
      <c r="CD40" s="790"/>
      <c r="CE40" s="790"/>
      <c r="CF40" s="790"/>
      <c r="CG40" s="790"/>
      <c r="CH40" s="790"/>
      <c r="CI40" s="790"/>
      <c r="CJ40" s="790"/>
      <c r="CK40" s="790"/>
      <c r="CL40" s="790"/>
      <c r="CM40" s="790"/>
      <c r="CN40" s="790"/>
      <c r="CO40" s="790"/>
      <c r="CP40" s="790"/>
      <c r="CQ40" s="790"/>
      <c r="CR40" s="790"/>
      <c r="CS40" s="790"/>
      <c r="CT40" s="790"/>
      <c r="CU40" s="790"/>
      <c r="CV40" s="790"/>
      <c r="CW40" s="790"/>
      <c r="CX40" s="790"/>
      <c r="CY40" s="790"/>
      <c r="CZ40" s="790"/>
      <c r="DA40" s="790"/>
      <c r="DB40" s="790"/>
      <c r="DC40" s="790"/>
      <c r="DD40" s="790"/>
      <c r="DE40" s="790"/>
      <c r="DF40" s="790"/>
      <c r="DG40" s="790"/>
    </row>
    <row r="41" spans="2:111" ht="20" customHeight="1">
      <c r="B41" s="389" t="str">
        <f>IF(D41&amp;E41="","",COUNT(B$8:B40)+1)</f>
        <v/>
      </c>
      <c r="C41" s="20"/>
      <c r="D41" s="267"/>
      <c r="E41" s="267"/>
      <c r="F41" s="267"/>
      <c r="G41" s="268"/>
      <c r="H41" s="261"/>
      <c r="I41" s="21"/>
      <c r="J41" s="22"/>
      <c r="K41" s="23"/>
      <c r="L41" s="24"/>
      <c r="M41" s="24"/>
      <c r="N41" s="384"/>
      <c r="O41" s="21"/>
      <c r="P41" s="23" t="str">
        <f t="shared" si="0"/>
        <v/>
      </c>
      <c r="Q41" s="234"/>
      <c r="R41" s="403"/>
      <c r="S41" s="254"/>
      <c r="T41" s="160"/>
      <c r="U41" s="25"/>
      <c r="V41" s="219"/>
      <c r="W41" s="441"/>
      <c r="X41" s="447"/>
      <c r="Y41" s="396"/>
      <c r="Z41" s="331"/>
      <c r="AA41" s="224"/>
      <c r="AB41" s="315"/>
      <c r="AC41" s="366"/>
      <c r="AD41" s="225"/>
      <c r="AE41" s="333"/>
      <c r="AF41" s="334"/>
      <c r="AG41" s="335"/>
      <c r="AH41" s="367"/>
      <c r="AI41" s="343"/>
      <c r="AJ41" s="338"/>
      <c r="AK41" s="339"/>
      <c r="AL41" s="340"/>
      <c r="AM41" s="341"/>
      <c r="AN41" s="342"/>
      <c r="AO41" s="510"/>
      <c r="BB41" s="787" t="str">
        <f t="shared" si="1"/>
        <v/>
      </c>
      <c r="BC41" s="787" t="str">
        <f t="shared" si="2"/>
        <v/>
      </c>
      <c r="BD41" s="787" t="str">
        <f t="shared" si="3"/>
        <v>\</v>
      </c>
      <c r="BE41" s="787"/>
      <c r="BF41" s="787" t="str">
        <f t="shared" si="4"/>
        <v/>
      </c>
      <c r="BG41" s="787" t="str">
        <f t="shared" si="5"/>
        <v>\</v>
      </c>
      <c r="BH41" s="787"/>
      <c r="BI41" s="787"/>
      <c r="BJ41" s="787"/>
      <c r="BK41" s="788"/>
      <c r="BL41" s="787" t="str">
        <f t="shared" si="6"/>
        <v/>
      </c>
      <c r="BM41" s="789" t="str">
        <f t="shared" si="7"/>
        <v/>
      </c>
      <c r="BN41" s="789" t="str">
        <f t="shared" si="8"/>
        <v/>
      </c>
      <c r="BO41" s="789" t="str">
        <f t="shared" si="9"/>
        <v/>
      </c>
      <c r="BP41" s="788" t="str">
        <f t="shared" si="10"/>
        <v/>
      </c>
      <c r="BQ41" s="483" t="str">
        <f t="shared" si="11"/>
        <v/>
      </c>
      <c r="BR41" s="790"/>
      <c r="BS41" s="790"/>
      <c r="BT41" s="790"/>
      <c r="BU41" s="788"/>
      <c r="BV41" s="788"/>
      <c r="BW41" s="788"/>
      <c r="BX41" s="788"/>
      <c r="BY41" s="788"/>
      <c r="BZ41" s="788"/>
      <c r="CA41" s="788"/>
      <c r="CB41" s="788"/>
      <c r="CC41" s="788"/>
      <c r="CD41" s="790"/>
      <c r="CE41" s="790"/>
      <c r="CF41" s="790"/>
      <c r="CG41" s="790"/>
      <c r="CH41" s="790"/>
      <c r="CI41" s="790"/>
      <c r="CJ41" s="790"/>
      <c r="CK41" s="790"/>
      <c r="CL41" s="790"/>
      <c r="CM41" s="790"/>
      <c r="CN41" s="790"/>
      <c r="CO41" s="790"/>
      <c r="CP41" s="790"/>
      <c r="CQ41" s="790"/>
      <c r="CR41" s="790"/>
      <c r="CS41" s="790"/>
      <c r="CT41" s="790"/>
      <c r="CU41" s="790"/>
      <c r="CV41" s="790"/>
      <c r="CW41" s="790"/>
      <c r="CX41" s="790"/>
      <c r="CY41" s="790"/>
      <c r="CZ41" s="790"/>
      <c r="DA41" s="790"/>
      <c r="DB41" s="790"/>
      <c r="DC41" s="790"/>
      <c r="DD41" s="790"/>
      <c r="DE41" s="790"/>
      <c r="DF41" s="790"/>
      <c r="DG41" s="790"/>
    </row>
    <row r="42" spans="2:111" ht="20" customHeight="1">
      <c r="B42" s="390" t="str">
        <f>IF(D42&amp;E42="","",COUNT(B$8:B41)+1)</f>
        <v/>
      </c>
      <c r="C42" s="26"/>
      <c r="D42" s="269"/>
      <c r="E42" s="269"/>
      <c r="F42" s="269"/>
      <c r="G42" s="270"/>
      <c r="H42" s="262"/>
      <c r="I42" s="27"/>
      <c r="J42" s="28"/>
      <c r="K42" s="29"/>
      <c r="L42" s="30"/>
      <c r="M42" s="30"/>
      <c r="N42" s="386"/>
      <c r="O42" s="27"/>
      <c r="P42" s="29" t="str">
        <f t="shared" si="0"/>
        <v/>
      </c>
      <c r="Q42" s="235"/>
      <c r="R42" s="404"/>
      <c r="S42" s="255"/>
      <c r="T42" s="162"/>
      <c r="U42" s="31"/>
      <c r="V42" s="220"/>
      <c r="W42" s="443"/>
      <c r="X42" s="448"/>
      <c r="Y42" s="397"/>
      <c r="Z42" s="344"/>
      <c r="AA42" s="226"/>
      <c r="AB42" s="316"/>
      <c r="AC42" s="368"/>
      <c r="AD42" s="227"/>
      <c r="AE42" s="346"/>
      <c r="AF42" s="347"/>
      <c r="AG42" s="348"/>
      <c r="AH42" s="369"/>
      <c r="AI42" s="350"/>
      <c r="AJ42" s="351"/>
      <c r="AK42" s="352"/>
      <c r="AL42" s="353"/>
      <c r="AM42" s="354"/>
      <c r="AN42" s="355"/>
      <c r="AO42" s="508"/>
      <c r="BB42" s="787" t="str">
        <f t="shared" si="1"/>
        <v/>
      </c>
      <c r="BC42" s="787" t="str">
        <f t="shared" si="2"/>
        <v/>
      </c>
      <c r="BD42" s="787" t="str">
        <f t="shared" si="3"/>
        <v>\</v>
      </c>
      <c r="BE42" s="787"/>
      <c r="BF42" s="787" t="str">
        <f t="shared" si="4"/>
        <v/>
      </c>
      <c r="BG42" s="787" t="str">
        <f t="shared" si="5"/>
        <v>\</v>
      </c>
      <c r="BH42" s="787"/>
      <c r="BI42" s="787"/>
      <c r="BJ42" s="787"/>
      <c r="BK42" s="788"/>
      <c r="BL42" s="787" t="str">
        <f t="shared" si="6"/>
        <v/>
      </c>
      <c r="BM42" s="789" t="str">
        <f t="shared" si="7"/>
        <v/>
      </c>
      <c r="BN42" s="789" t="str">
        <f t="shared" si="8"/>
        <v/>
      </c>
      <c r="BO42" s="789" t="str">
        <f t="shared" si="9"/>
        <v/>
      </c>
      <c r="BP42" s="788" t="str">
        <f t="shared" si="10"/>
        <v/>
      </c>
      <c r="BQ42" s="483" t="str">
        <f t="shared" si="11"/>
        <v/>
      </c>
      <c r="BR42" s="790"/>
      <c r="BS42" s="790"/>
      <c r="BT42" s="790"/>
      <c r="BU42" s="788"/>
      <c r="BV42" s="788"/>
      <c r="BW42" s="788"/>
      <c r="BX42" s="788"/>
      <c r="BY42" s="788"/>
      <c r="BZ42" s="788"/>
      <c r="CA42" s="788"/>
      <c r="CB42" s="788"/>
      <c r="CC42" s="788"/>
      <c r="CD42" s="790"/>
      <c r="CE42" s="790"/>
      <c r="CF42" s="790"/>
      <c r="CG42" s="790"/>
      <c r="CH42" s="790"/>
      <c r="CI42" s="790"/>
      <c r="CJ42" s="790"/>
      <c r="CK42" s="790"/>
      <c r="CL42" s="790"/>
      <c r="CM42" s="790"/>
      <c r="CN42" s="790"/>
      <c r="CO42" s="790"/>
      <c r="CP42" s="790"/>
      <c r="CQ42" s="790"/>
      <c r="CR42" s="790"/>
      <c r="CS42" s="790"/>
      <c r="CT42" s="790"/>
      <c r="CU42" s="790"/>
      <c r="CV42" s="790"/>
      <c r="CW42" s="790"/>
      <c r="CX42" s="790"/>
      <c r="CY42" s="790"/>
      <c r="CZ42" s="790"/>
      <c r="DA42" s="790"/>
      <c r="DB42" s="790"/>
      <c r="DC42" s="790"/>
      <c r="DD42" s="790"/>
      <c r="DE42" s="790"/>
      <c r="DF42" s="790"/>
      <c r="DG42" s="790"/>
    </row>
    <row r="43" spans="2:111" ht="20" customHeight="1">
      <c r="B43" s="391" t="str">
        <f>IF(D43&amp;E43="","",COUNT(B$8:B42)+1)</f>
        <v/>
      </c>
      <c r="C43" s="32"/>
      <c r="D43" s="271"/>
      <c r="E43" s="271"/>
      <c r="F43" s="271"/>
      <c r="G43" s="272"/>
      <c r="H43" s="263"/>
      <c r="I43" s="33"/>
      <c r="J43" s="34"/>
      <c r="K43" s="35"/>
      <c r="L43" s="35"/>
      <c r="M43" s="35"/>
      <c r="N43" s="387"/>
      <c r="O43" s="33"/>
      <c r="P43" s="35" t="str">
        <f t="shared" si="0"/>
        <v/>
      </c>
      <c r="Q43" s="236"/>
      <c r="R43" s="405"/>
      <c r="S43" s="253"/>
      <c r="T43" s="163"/>
      <c r="U43" s="36"/>
      <c r="V43" s="221"/>
      <c r="W43" s="445"/>
      <c r="X43" s="446"/>
      <c r="Y43" s="398"/>
      <c r="Z43" s="356"/>
      <c r="AA43" s="228"/>
      <c r="AB43" s="317"/>
      <c r="AC43" s="357"/>
      <c r="AD43" s="229"/>
      <c r="AE43" s="358"/>
      <c r="AF43" s="359"/>
      <c r="AG43" s="360"/>
      <c r="AH43" s="370"/>
      <c r="AI43" s="325"/>
      <c r="AJ43" s="362"/>
      <c r="AK43" s="363"/>
      <c r="AL43" s="364"/>
      <c r="AM43" s="192"/>
      <c r="AN43" s="365"/>
      <c r="AO43" s="511"/>
      <c r="BB43" s="787" t="str">
        <f t="shared" si="1"/>
        <v/>
      </c>
      <c r="BC43" s="787" t="str">
        <f t="shared" si="2"/>
        <v/>
      </c>
      <c r="BD43" s="787" t="str">
        <f t="shared" si="3"/>
        <v>\</v>
      </c>
      <c r="BE43" s="787"/>
      <c r="BF43" s="787" t="str">
        <f t="shared" si="4"/>
        <v/>
      </c>
      <c r="BG43" s="787" t="str">
        <f t="shared" si="5"/>
        <v>\</v>
      </c>
      <c r="BH43" s="787"/>
      <c r="BI43" s="787"/>
      <c r="BJ43" s="787"/>
      <c r="BK43" s="788"/>
      <c r="BL43" s="787" t="str">
        <f t="shared" si="6"/>
        <v/>
      </c>
      <c r="BM43" s="789" t="str">
        <f t="shared" si="7"/>
        <v/>
      </c>
      <c r="BN43" s="789" t="str">
        <f t="shared" si="8"/>
        <v/>
      </c>
      <c r="BO43" s="789" t="str">
        <f t="shared" si="9"/>
        <v/>
      </c>
      <c r="BP43" s="788" t="str">
        <f t="shared" si="10"/>
        <v/>
      </c>
      <c r="BQ43" s="483" t="str">
        <f t="shared" si="11"/>
        <v/>
      </c>
      <c r="BR43" s="790"/>
      <c r="BS43" s="790"/>
      <c r="BT43" s="790"/>
      <c r="BU43" s="788"/>
      <c r="BV43" s="788"/>
      <c r="BW43" s="788"/>
      <c r="BX43" s="788"/>
      <c r="BY43" s="788"/>
      <c r="BZ43" s="788"/>
      <c r="CA43" s="788"/>
      <c r="CB43" s="788"/>
      <c r="CC43" s="788"/>
      <c r="CD43" s="790"/>
      <c r="CE43" s="790"/>
      <c r="CF43" s="790"/>
      <c r="CG43" s="790"/>
      <c r="CH43" s="790"/>
      <c r="CI43" s="790"/>
      <c r="CJ43" s="790"/>
      <c r="CK43" s="790"/>
      <c r="CL43" s="790"/>
      <c r="CM43" s="790"/>
      <c r="CN43" s="790"/>
      <c r="CO43" s="790"/>
      <c r="CP43" s="790"/>
      <c r="CQ43" s="790"/>
      <c r="CR43" s="790"/>
      <c r="CS43" s="790"/>
      <c r="CT43" s="790"/>
      <c r="CU43" s="790"/>
      <c r="CV43" s="790"/>
      <c r="CW43" s="790"/>
      <c r="CX43" s="790"/>
      <c r="CY43" s="790"/>
      <c r="CZ43" s="790"/>
      <c r="DA43" s="790"/>
      <c r="DB43" s="790"/>
      <c r="DC43" s="790"/>
      <c r="DD43" s="790"/>
      <c r="DE43" s="790"/>
      <c r="DF43" s="790"/>
      <c r="DG43" s="790"/>
    </row>
    <row r="44" spans="2:111" ht="20" customHeight="1">
      <c r="B44" s="389" t="str">
        <f>IF(D44&amp;E44="","",COUNT(B$8:B43)+1)</f>
        <v/>
      </c>
      <c r="C44" s="20"/>
      <c r="D44" s="267"/>
      <c r="E44" s="267"/>
      <c r="F44" s="267"/>
      <c r="G44" s="268"/>
      <c r="H44" s="261"/>
      <c r="I44" s="21"/>
      <c r="J44" s="22"/>
      <c r="K44" s="23"/>
      <c r="L44" s="24"/>
      <c r="M44" s="24"/>
      <c r="N44" s="384"/>
      <c r="O44" s="21"/>
      <c r="P44" s="23" t="str">
        <f t="shared" si="0"/>
        <v/>
      </c>
      <c r="Q44" s="234"/>
      <c r="R44" s="403"/>
      <c r="S44" s="254"/>
      <c r="T44" s="160"/>
      <c r="U44" s="25"/>
      <c r="V44" s="219"/>
      <c r="W44" s="441"/>
      <c r="X44" s="447"/>
      <c r="Y44" s="395"/>
      <c r="Z44" s="331"/>
      <c r="AA44" s="224"/>
      <c r="AB44" s="315"/>
      <c r="AC44" s="366"/>
      <c r="AD44" s="225"/>
      <c r="AE44" s="333"/>
      <c r="AF44" s="334"/>
      <c r="AG44" s="335"/>
      <c r="AH44" s="367"/>
      <c r="AI44" s="337"/>
      <c r="AJ44" s="338"/>
      <c r="AK44" s="339"/>
      <c r="AL44" s="340"/>
      <c r="AM44" s="341"/>
      <c r="AN44" s="342"/>
      <c r="AO44" s="510"/>
      <c r="BB44" s="787" t="str">
        <f t="shared" si="1"/>
        <v/>
      </c>
      <c r="BC44" s="787" t="str">
        <f t="shared" si="2"/>
        <v/>
      </c>
      <c r="BD44" s="787" t="str">
        <f t="shared" si="3"/>
        <v>\</v>
      </c>
      <c r="BE44" s="787"/>
      <c r="BF44" s="787" t="str">
        <f t="shared" si="4"/>
        <v/>
      </c>
      <c r="BG44" s="787" t="str">
        <f t="shared" si="5"/>
        <v>\</v>
      </c>
      <c r="BH44" s="787"/>
      <c r="BI44" s="787"/>
      <c r="BJ44" s="787"/>
      <c r="BK44" s="788"/>
      <c r="BL44" s="787" t="str">
        <f t="shared" si="6"/>
        <v/>
      </c>
      <c r="BM44" s="789" t="str">
        <f t="shared" si="7"/>
        <v/>
      </c>
      <c r="BN44" s="789" t="str">
        <f t="shared" si="8"/>
        <v/>
      </c>
      <c r="BO44" s="789" t="str">
        <f t="shared" si="9"/>
        <v/>
      </c>
      <c r="BP44" s="788" t="str">
        <f t="shared" si="10"/>
        <v/>
      </c>
      <c r="BQ44" s="483" t="str">
        <f t="shared" si="11"/>
        <v/>
      </c>
      <c r="BR44" s="790"/>
      <c r="BS44" s="790"/>
      <c r="BT44" s="790"/>
      <c r="BU44" s="788"/>
      <c r="BV44" s="788"/>
      <c r="BW44" s="788"/>
      <c r="BX44" s="788"/>
      <c r="BY44" s="788"/>
      <c r="BZ44" s="788"/>
      <c r="CA44" s="788"/>
      <c r="CB44" s="788"/>
      <c r="CC44" s="788"/>
      <c r="CD44" s="790"/>
      <c r="CE44" s="790"/>
      <c r="CF44" s="790"/>
      <c r="CG44" s="790"/>
      <c r="CH44" s="790"/>
      <c r="CI44" s="790"/>
      <c r="CJ44" s="790"/>
      <c r="CK44" s="790"/>
      <c r="CL44" s="790"/>
      <c r="CM44" s="790"/>
      <c r="CN44" s="790"/>
      <c r="CO44" s="790"/>
      <c r="CP44" s="790"/>
      <c r="CQ44" s="790"/>
      <c r="CR44" s="790"/>
      <c r="CS44" s="790"/>
      <c r="CT44" s="790"/>
      <c r="CU44" s="790"/>
      <c r="CV44" s="790"/>
      <c r="CW44" s="790"/>
      <c r="CX44" s="790"/>
      <c r="CY44" s="790"/>
      <c r="CZ44" s="790"/>
      <c r="DA44" s="790"/>
      <c r="DB44" s="790"/>
      <c r="DC44" s="790"/>
      <c r="DD44" s="790"/>
      <c r="DE44" s="790"/>
      <c r="DF44" s="790"/>
      <c r="DG44" s="790"/>
    </row>
    <row r="45" spans="2:111" ht="20" customHeight="1">
      <c r="B45" s="389" t="str">
        <f>IF(D45&amp;E45="","",COUNT(B$8:B44)+1)</f>
        <v/>
      </c>
      <c r="C45" s="20"/>
      <c r="D45" s="267"/>
      <c r="E45" s="267"/>
      <c r="F45" s="267"/>
      <c r="G45" s="268"/>
      <c r="H45" s="261"/>
      <c r="I45" s="21"/>
      <c r="J45" s="22"/>
      <c r="K45" s="23"/>
      <c r="L45" s="24"/>
      <c r="M45" s="24"/>
      <c r="N45" s="384"/>
      <c r="O45" s="21"/>
      <c r="P45" s="23" t="str">
        <f t="shared" si="0"/>
        <v/>
      </c>
      <c r="Q45" s="234"/>
      <c r="R45" s="403"/>
      <c r="S45" s="254"/>
      <c r="T45" s="160"/>
      <c r="U45" s="25"/>
      <c r="V45" s="219"/>
      <c r="W45" s="441"/>
      <c r="X45" s="447"/>
      <c r="Y45" s="396"/>
      <c r="Z45" s="331"/>
      <c r="AA45" s="224"/>
      <c r="AB45" s="315"/>
      <c r="AC45" s="366"/>
      <c r="AD45" s="225"/>
      <c r="AE45" s="333"/>
      <c r="AF45" s="334"/>
      <c r="AG45" s="335"/>
      <c r="AH45" s="367"/>
      <c r="AI45" s="343"/>
      <c r="AJ45" s="338"/>
      <c r="AK45" s="339"/>
      <c r="AL45" s="340"/>
      <c r="AM45" s="341"/>
      <c r="AN45" s="342"/>
      <c r="AO45" s="510"/>
      <c r="BB45" s="787" t="str">
        <f t="shared" si="1"/>
        <v/>
      </c>
      <c r="BC45" s="787" t="str">
        <f t="shared" si="2"/>
        <v/>
      </c>
      <c r="BD45" s="787" t="str">
        <f t="shared" si="3"/>
        <v>\</v>
      </c>
      <c r="BE45" s="787"/>
      <c r="BF45" s="787" t="str">
        <f t="shared" si="4"/>
        <v/>
      </c>
      <c r="BG45" s="787" t="str">
        <f t="shared" si="5"/>
        <v>\</v>
      </c>
      <c r="BH45" s="787"/>
      <c r="BI45" s="787"/>
      <c r="BJ45" s="787"/>
      <c r="BK45" s="788"/>
      <c r="BL45" s="787" t="str">
        <f t="shared" si="6"/>
        <v/>
      </c>
      <c r="BM45" s="789" t="str">
        <f t="shared" si="7"/>
        <v/>
      </c>
      <c r="BN45" s="789" t="str">
        <f t="shared" si="8"/>
        <v/>
      </c>
      <c r="BO45" s="789" t="str">
        <f t="shared" si="9"/>
        <v/>
      </c>
      <c r="BP45" s="788" t="str">
        <f t="shared" si="10"/>
        <v/>
      </c>
      <c r="BQ45" s="483" t="str">
        <f t="shared" si="11"/>
        <v/>
      </c>
      <c r="BR45" s="790"/>
      <c r="BS45" s="790"/>
      <c r="BT45" s="790"/>
      <c r="BU45" s="788"/>
      <c r="BV45" s="788"/>
      <c r="BW45" s="788"/>
      <c r="BX45" s="788"/>
      <c r="BY45" s="788"/>
      <c r="BZ45" s="788"/>
      <c r="CA45" s="788"/>
      <c r="CB45" s="788"/>
      <c r="CC45" s="788"/>
      <c r="CD45" s="790"/>
      <c r="CE45" s="790"/>
      <c r="CF45" s="790"/>
      <c r="CG45" s="790"/>
      <c r="CH45" s="790"/>
      <c r="CI45" s="790"/>
      <c r="CJ45" s="790"/>
      <c r="CK45" s="790"/>
      <c r="CL45" s="790"/>
      <c r="CM45" s="790"/>
      <c r="CN45" s="790"/>
      <c r="CO45" s="790"/>
      <c r="CP45" s="790"/>
      <c r="CQ45" s="790"/>
      <c r="CR45" s="790"/>
      <c r="CS45" s="790"/>
      <c r="CT45" s="790"/>
      <c r="CU45" s="790"/>
      <c r="CV45" s="790"/>
      <c r="CW45" s="790"/>
      <c r="CX45" s="790"/>
      <c r="CY45" s="790"/>
      <c r="CZ45" s="790"/>
      <c r="DA45" s="790"/>
      <c r="DB45" s="790"/>
      <c r="DC45" s="790"/>
      <c r="DD45" s="790"/>
      <c r="DE45" s="790"/>
      <c r="DF45" s="790"/>
      <c r="DG45" s="790"/>
    </row>
    <row r="46" spans="2:111" ht="20" customHeight="1">
      <c r="B46" s="389" t="str">
        <f>IF(D46&amp;E46="","",COUNT(B$8:B45)+1)</f>
        <v/>
      </c>
      <c r="C46" s="20"/>
      <c r="D46" s="267"/>
      <c r="E46" s="267"/>
      <c r="F46" s="267"/>
      <c r="G46" s="268"/>
      <c r="H46" s="261"/>
      <c r="I46" s="21"/>
      <c r="J46" s="22"/>
      <c r="K46" s="23"/>
      <c r="L46" s="24"/>
      <c r="M46" s="24"/>
      <c r="N46" s="384"/>
      <c r="O46" s="21"/>
      <c r="P46" s="23" t="str">
        <f t="shared" si="0"/>
        <v/>
      </c>
      <c r="Q46" s="234"/>
      <c r="R46" s="403"/>
      <c r="S46" s="254"/>
      <c r="T46" s="160"/>
      <c r="U46" s="25"/>
      <c r="V46" s="219"/>
      <c r="W46" s="441"/>
      <c r="X46" s="447"/>
      <c r="Y46" s="396"/>
      <c r="Z46" s="331"/>
      <c r="AA46" s="224"/>
      <c r="AB46" s="315"/>
      <c r="AC46" s="366"/>
      <c r="AD46" s="225"/>
      <c r="AE46" s="333"/>
      <c r="AF46" s="334"/>
      <c r="AG46" s="335"/>
      <c r="AH46" s="367"/>
      <c r="AI46" s="343"/>
      <c r="AJ46" s="338"/>
      <c r="AK46" s="339"/>
      <c r="AL46" s="340"/>
      <c r="AM46" s="341"/>
      <c r="AN46" s="342"/>
      <c r="AO46" s="510"/>
      <c r="BB46" s="787" t="str">
        <f t="shared" si="1"/>
        <v/>
      </c>
      <c r="BC46" s="787" t="str">
        <f t="shared" si="2"/>
        <v/>
      </c>
      <c r="BD46" s="787" t="str">
        <f t="shared" si="3"/>
        <v>\</v>
      </c>
      <c r="BE46" s="787"/>
      <c r="BF46" s="787" t="str">
        <f t="shared" si="4"/>
        <v/>
      </c>
      <c r="BG46" s="787" t="str">
        <f t="shared" si="5"/>
        <v>\</v>
      </c>
      <c r="BH46" s="787"/>
      <c r="BI46" s="787"/>
      <c r="BJ46" s="787"/>
      <c r="BK46" s="788"/>
      <c r="BL46" s="787" t="str">
        <f t="shared" si="6"/>
        <v/>
      </c>
      <c r="BM46" s="789" t="str">
        <f t="shared" si="7"/>
        <v/>
      </c>
      <c r="BN46" s="789" t="str">
        <f t="shared" si="8"/>
        <v/>
      </c>
      <c r="BO46" s="789" t="str">
        <f t="shared" si="9"/>
        <v/>
      </c>
      <c r="BP46" s="788" t="str">
        <f t="shared" si="10"/>
        <v/>
      </c>
      <c r="BQ46" s="483" t="str">
        <f t="shared" si="11"/>
        <v/>
      </c>
      <c r="BR46" s="790"/>
      <c r="BS46" s="790"/>
      <c r="BT46" s="790"/>
      <c r="BU46" s="788"/>
      <c r="BV46" s="788"/>
      <c r="BW46" s="788"/>
      <c r="BX46" s="788"/>
      <c r="BY46" s="788"/>
      <c r="BZ46" s="788"/>
      <c r="CA46" s="788"/>
      <c r="CB46" s="788"/>
      <c r="CC46" s="788"/>
      <c r="CD46" s="790"/>
      <c r="CE46" s="790"/>
      <c r="CF46" s="790"/>
      <c r="CG46" s="790"/>
      <c r="CH46" s="790"/>
      <c r="CI46" s="790"/>
      <c r="CJ46" s="790"/>
      <c r="CK46" s="790"/>
      <c r="CL46" s="790"/>
      <c r="CM46" s="790"/>
      <c r="CN46" s="790"/>
      <c r="CO46" s="790"/>
      <c r="CP46" s="790"/>
      <c r="CQ46" s="790"/>
      <c r="CR46" s="790"/>
      <c r="CS46" s="790"/>
      <c r="CT46" s="790"/>
      <c r="CU46" s="790"/>
      <c r="CV46" s="790"/>
      <c r="CW46" s="790"/>
      <c r="CX46" s="790"/>
      <c r="CY46" s="790"/>
      <c r="CZ46" s="790"/>
      <c r="DA46" s="790"/>
      <c r="DB46" s="790"/>
      <c r="DC46" s="790"/>
      <c r="DD46" s="790"/>
      <c r="DE46" s="790"/>
      <c r="DF46" s="790"/>
      <c r="DG46" s="790"/>
    </row>
    <row r="47" spans="2:111" ht="20" customHeight="1">
      <c r="B47" s="390" t="str">
        <f>IF(D47&amp;E47="","",COUNT(B$8:B46)+1)</f>
        <v/>
      </c>
      <c r="C47" s="26"/>
      <c r="D47" s="269"/>
      <c r="E47" s="269"/>
      <c r="F47" s="269"/>
      <c r="G47" s="270"/>
      <c r="H47" s="262"/>
      <c r="I47" s="27"/>
      <c r="J47" s="28"/>
      <c r="K47" s="29"/>
      <c r="L47" s="30"/>
      <c r="M47" s="30"/>
      <c r="N47" s="386"/>
      <c r="O47" s="27"/>
      <c r="P47" s="29" t="str">
        <f t="shared" si="0"/>
        <v/>
      </c>
      <c r="Q47" s="235"/>
      <c r="R47" s="404"/>
      <c r="S47" s="255"/>
      <c r="T47" s="162"/>
      <c r="U47" s="31"/>
      <c r="V47" s="220"/>
      <c r="W47" s="443"/>
      <c r="X47" s="448"/>
      <c r="Y47" s="397"/>
      <c r="Z47" s="344"/>
      <c r="AA47" s="226"/>
      <c r="AB47" s="316"/>
      <c r="AC47" s="368"/>
      <c r="AD47" s="227"/>
      <c r="AE47" s="346"/>
      <c r="AF47" s="347"/>
      <c r="AG47" s="348"/>
      <c r="AH47" s="369"/>
      <c r="AI47" s="350"/>
      <c r="AJ47" s="351"/>
      <c r="AK47" s="352"/>
      <c r="AL47" s="353"/>
      <c r="AM47" s="354"/>
      <c r="AN47" s="355"/>
      <c r="AO47" s="508"/>
      <c r="BB47" s="787" t="str">
        <f t="shared" si="1"/>
        <v/>
      </c>
      <c r="BC47" s="787" t="str">
        <f t="shared" si="2"/>
        <v/>
      </c>
      <c r="BD47" s="787" t="str">
        <f t="shared" si="3"/>
        <v>\</v>
      </c>
      <c r="BE47" s="787"/>
      <c r="BF47" s="787" t="str">
        <f t="shared" si="4"/>
        <v/>
      </c>
      <c r="BG47" s="787" t="str">
        <f t="shared" si="5"/>
        <v>\</v>
      </c>
      <c r="BH47" s="787"/>
      <c r="BI47" s="787"/>
      <c r="BJ47" s="787"/>
      <c r="BK47" s="788"/>
      <c r="BL47" s="787" t="str">
        <f t="shared" si="6"/>
        <v/>
      </c>
      <c r="BM47" s="789" t="str">
        <f t="shared" si="7"/>
        <v/>
      </c>
      <c r="BN47" s="789" t="str">
        <f t="shared" si="8"/>
        <v/>
      </c>
      <c r="BO47" s="789" t="str">
        <f t="shared" si="9"/>
        <v/>
      </c>
      <c r="BP47" s="788" t="str">
        <f t="shared" si="10"/>
        <v/>
      </c>
      <c r="BQ47" s="483" t="str">
        <f t="shared" si="11"/>
        <v/>
      </c>
      <c r="BR47" s="790"/>
      <c r="BS47" s="790"/>
      <c r="BT47" s="790"/>
      <c r="BU47" s="788"/>
      <c r="BV47" s="788"/>
      <c r="BW47" s="788"/>
      <c r="BX47" s="788"/>
      <c r="BY47" s="788"/>
      <c r="BZ47" s="788"/>
      <c r="CA47" s="788"/>
      <c r="CB47" s="788"/>
      <c r="CC47" s="788"/>
      <c r="CD47" s="790"/>
      <c r="CE47" s="790"/>
      <c r="CF47" s="790"/>
      <c r="CG47" s="790"/>
      <c r="CH47" s="790"/>
      <c r="CI47" s="790"/>
      <c r="CJ47" s="790"/>
      <c r="CK47" s="790"/>
      <c r="CL47" s="790"/>
      <c r="CM47" s="790"/>
      <c r="CN47" s="790"/>
      <c r="CO47" s="790"/>
      <c r="CP47" s="790"/>
      <c r="CQ47" s="790"/>
      <c r="CR47" s="790"/>
      <c r="CS47" s="790"/>
      <c r="CT47" s="790"/>
      <c r="CU47" s="790"/>
      <c r="CV47" s="790"/>
      <c r="CW47" s="790"/>
      <c r="CX47" s="790"/>
      <c r="CY47" s="790"/>
      <c r="CZ47" s="790"/>
      <c r="DA47" s="790"/>
      <c r="DB47" s="790"/>
      <c r="DC47" s="790"/>
      <c r="DD47" s="790"/>
      <c r="DE47" s="790"/>
      <c r="DF47" s="790"/>
      <c r="DG47" s="790"/>
    </row>
    <row r="48" spans="2:111" ht="20" customHeight="1">
      <c r="B48" s="391" t="str">
        <f>IF(D48&amp;E48="","",COUNT(B$8:B47)+1)</f>
        <v/>
      </c>
      <c r="C48" s="32"/>
      <c r="D48" s="271"/>
      <c r="E48" s="271"/>
      <c r="F48" s="271"/>
      <c r="G48" s="272"/>
      <c r="H48" s="263"/>
      <c r="I48" s="33"/>
      <c r="J48" s="34"/>
      <c r="K48" s="35"/>
      <c r="L48" s="35"/>
      <c r="M48" s="35"/>
      <c r="N48" s="387"/>
      <c r="O48" s="33"/>
      <c r="P48" s="35" t="str">
        <f t="shared" si="0"/>
        <v/>
      </c>
      <c r="Q48" s="236"/>
      <c r="R48" s="405"/>
      <c r="S48" s="253"/>
      <c r="T48" s="163"/>
      <c r="U48" s="36"/>
      <c r="V48" s="221"/>
      <c r="W48" s="445"/>
      <c r="X48" s="446"/>
      <c r="Y48" s="398"/>
      <c r="Z48" s="356"/>
      <c r="AA48" s="228"/>
      <c r="AB48" s="317"/>
      <c r="AC48" s="357"/>
      <c r="AD48" s="229"/>
      <c r="AE48" s="358"/>
      <c r="AF48" s="359"/>
      <c r="AG48" s="360"/>
      <c r="AH48" s="370"/>
      <c r="AI48" s="325"/>
      <c r="AJ48" s="362"/>
      <c r="AK48" s="363"/>
      <c r="AL48" s="364"/>
      <c r="AM48" s="192"/>
      <c r="AN48" s="365"/>
      <c r="AO48" s="511"/>
      <c r="BB48" s="787" t="str">
        <f t="shared" si="1"/>
        <v/>
      </c>
      <c r="BC48" s="787" t="str">
        <f t="shared" si="2"/>
        <v/>
      </c>
      <c r="BD48" s="787" t="str">
        <f t="shared" si="3"/>
        <v>\</v>
      </c>
      <c r="BE48" s="787"/>
      <c r="BF48" s="787" t="str">
        <f t="shared" si="4"/>
        <v/>
      </c>
      <c r="BG48" s="787" t="str">
        <f t="shared" si="5"/>
        <v>\</v>
      </c>
      <c r="BH48" s="787"/>
      <c r="BI48" s="787"/>
      <c r="BJ48" s="787"/>
      <c r="BK48" s="788"/>
      <c r="BL48" s="787" t="str">
        <f t="shared" si="6"/>
        <v/>
      </c>
      <c r="BM48" s="789" t="str">
        <f t="shared" si="7"/>
        <v/>
      </c>
      <c r="BN48" s="789" t="str">
        <f t="shared" si="8"/>
        <v/>
      </c>
      <c r="BO48" s="789" t="str">
        <f t="shared" si="9"/>
        <v/>
      </c>
      <c r="BP48" s="788" t="str">
        <f t="shared" si="10"/>
        <v/>
      </c>
      <c r="BQ48" s="483" t="str">
        <f t="shared" si="11"/>
        <v/>
      </c>
      <c r="BR48" s="790"/>
      <c r="BS48" s="790"/>
      <c r="BT48" s="790"/>
      <c r="BU48" s="788"/>
      <c r="BV48" s="788"/>
      <c r="BW48" s="788"/>
      <c r="BX48" s="788"/>
      <c r="BY48" s="788"/>
      <c r="BZ48" s="788"/>
      <c r="CA48" s="788"/>
      <c r="CB48" s="788"/>
      <c r="CC48" s="788"/>
      <c r="CD48" s="790"/>
      <c r="CE48" s="790"/>
      <c r="CF48" s="790"/>
      <c r="CG48" s="790"/>
      <c r="CH48" s="790"/>
      <c r="CI48" s="790"/>
      <c r="CJ48" s="790"/>
      <c r="CK48" s="790"/>
      <c r="CL48" s="790"/>
      <c r="CM48" s="790"/>
      <c r="CN48" s="790"/>
      <c r="CO48" s="790"/>
      <c r="CP48" s="790"/>
      <c r="CQ48" s="790"/>
      <c r="CR48" s="790"/>
      <c r="CS48" s="790"/>
      <c r="CT48" s="790"/>
      <c r="CU48" s="790"/>
      <c r="CV48" s="790"/>
      <c r="CW48" s="790"/>
      <c r="CX48" s="790"/>
      <c r="CY48" s="790"/>
      <c r="CZ48" s="790"/>
      <c r="DA48" s="790"/>
      <c r="DB48" s="790"/>
      <c r="DC48" s="790"/>
      <c r="DD48" s="790"/>
      <c r="DE48" s="790"/>
      <c r="DF48" s="790"/>
      <c r="DG48" s="790"/>
    </row>
    <row r="49" spans="2:111" ht="20" customHeight="1">
      <c r="B49" s="389" t="str">
        <f>IF(D49&amp;E49="","",COUNT(B$8:B48)+1)</f>
        <v/>
      </c>
      <c r="C49" s="20"/>
      <c r="D49" s="267"/>
      <c r="E49" s="267"/>
      <c r="F49" s="267"/>
      <c r="G49" s="268"/>
      <c r="H49" s="261"/>
      <c r="I49" s="21"/>
      <c r="J49" s="22"/>
      <c r="K49" s="23"/>
      <c r="L49" s="24"/>
      <c r="M49" s="24"/>
      <c r="N49" s="384"/>
      <c r="O49" s="21"/>
      <c r="P49" s="23" t="str">
        <f t="shared" si="0"/>
        <v/>
      </c>
      <c r="Q49" s="234"/>
      <c r="R49" s="403"/>
      <c r="S49" s="254"/>
      <c r="T49" s="160"/>
      <c r="U49" s="25"/>
      <c r="V49" s="219"/>
      <c r="W49" s="441"/>
      <c r="X49" s="447"/>
      <c r="Y49" s="395"/>
      <c r="Z49" s="331"/>
      <c r="AA49" s="224"/>
      <c r="AB49" s="315"/>
      <c r="AC49" s="366"/>
      <c r="AD49" s="225"/>
      <c r="AE49" s="333"/>
      <c r="AF49" s="334"/>
      <c r="AG49" s="335"/>
      <c r="AH49" s="367"/>
      <c r="AI49" s="337"/>
      <c r="AJ49" s="338"/>
      <c r="AK49" s="339"/>
      <c r="AL49" s="340"/>
      <c r="AM49" s="341"/>
      <c r="AN49" s="342"/>
      <c r="AO49" s="510"/>
      <c r="BB49" s="787" t="str">
        <f t="shared" si="1"/>
        <v/>
      </c>
      <c r="BC49" s="787" t="str">
        <f t="shared" si="2"/>
        <v/>
      </c>
      <c r="BD49" s="787" t="str">
        <f t="shared" si="3"/>
        <v>\</v>
      </c>
      <c r="BE49" s="787"/>
      <c r="BF49" s="787" t="str">
        <f t="shared" si="4"/>
        <v/>
      </c>
      <c r="BG49" s="787" t="str">
        <f t="shared" si="5"/>
        <v>\</v>
      </c>
      <c r="BH49" s="787"/>
      <c r="BI49" s="787"/>
      <c r="BJ49" s="787"/>
      <c r="BK49" s="788"/>
      <c r="BL49" s="787" t="str">
        <f t="shared" si="6"/>
        <v/>
      </c>
      <c r="BM49" s="789" t="str">
        <f t="shared" si="7"/>
        <v/>
      </c>
      <c r="BN49" s="789" t="str">
        <f t="shared" si="8"/>
        <v/>
      </c>
      <c r="BO49" s="789" t="str">
        <f t="shared" si="9"/>
        <v/>
      </c>
      <c r="BP49" s="788" t="str">
        <f t="shared" si="10"/>
        <v/>
      </c>
      <c r="BQ49" s="483" t="str">
        <f t="shared" si="11"/>
        <v/>
      </c>
      <c r="BR49" s="790"/>
      <c r="BS49" s="790"/>
      <c r="BT49" s="790"/>
      <c r="BU49" s="788"/>
      <c r="BV49" s="788"/>
      <c r="BW49" s="788"/>
      <c r="BX49" s="788"/>
      <c r="BY49" s="788"/>
      <c r="BZ49" s="788"/>
      <c r="CA49" s="788"/>
      <c r="CB49" s="788"/>
      <c r="CC49" s="788"/>
      <c r="CD49" s="790"/>
      <c r="CE49" s="790"/>
      <c r="CF49" s="790"/>
      <c r="CG49" s="790"/>
      <c r="CH49" s="790"/>
      <c r="CI49" s="790"/>
      <c r="CJ49" s="790"/>
      <c r="CK49" s="790"/>
      <c r="CL49" s="790"/>
      <c r="CM49" s="790"/>
      <c r="CN49" s="790"/>
      <c r="CO49" s="790"/>
      <c r="CP49" s="790"/>
      <c r="CQ49" s="790"/>
      <c r="CR49" s="790"/>
      <c r="CS49" s="790"/>
      <c r="CT49" s="790"/>
      <c r="CU49" s="790"/>
      <c r="CV49" s="790"/>
      <c r="CW49" s="790"/>
      <c r="CX49" s="790"/>
      <c r="CY49" s="790"/>
      <c r="CZ49" s="790"/>
      <c r="DA49" s="790"/>
      <c r="DB49" s="790"/>
      <c r="DC49" s="790"/>
      <c r="DD49" s="790"/>
      <c r="DE49" s="790"/>
      <c r="DF49" s="790"/>
      <c r="DG49" s="790"/>
    </row>
    <row r="50" spans="2:111" ht="20" customHeight="1">
      <c r="B50" s="389" t="str">
        <f>IF(D50&amp;E50="","",COUNT(B$8:B49)+1)</f>
        <v/>
      </c>
      <c r="C50" s="20"/>
      <c r="D50" s="267"/>
      <c r="E50" s="267"/>
      <c r="F50" s="267"/>
      <c r="G50" s="268"/>
      <c r="H50" s="261"/>
      <c r="I50" s="21"/>
      <c r="J50" s="22"/>
      <c r="K50" s="23"/>
      <c r="L50" s="24"/>
      <c r="M50" s="24"/>
      <c r="N50" s="384"/>
      <c r="O50" s="21"/>
      <c r="P50" s="23" t="str">
        <f t="shared" si="0"/>
        <v/>
      </c>
      <c r="Q50" s="234"/>
      <c r="R50" s="403"/>
      <c r="S50" s="254"/>
      <c r="T50" s="160"/>
      <c r="U50" s="25"/>
      <c r="V50" s="219"/>
      <c r="W50" s="441"/>
      <c r="X50" s="447"/>
      <c r="Y50" s="396"/>
      <c r="Z50" s="331"/>
      <c r="AA50" s="224"/>
      <c r="AB50" s="315"/>
      <c r="AC50" s="366"/>
      <c r="AD50" s="225"/>
      <c r="AE50" s="333"/>
      <c r="AF50" s="334"/>
      <c r="AG50" s="335"/>
      <c r="AH50" s="367"/>
      <c r="AI50" s="343"/>
      <c r="AJ50" s="338"/>
      <c r="AK50" s="339"/>
      <c r="AL50" s="340"/>
      <c r="AM50" s="341"/>
      <c r="AN50" s="342"/>
      <c r="AO50" s="510"/>
      <c r="BB50" s="787" t="str">
        <f t="shared" si="1"/>
        <v/>
      </c>
      <c r="BC50" s="787" t="str">
        <f t="shared" si="2"/>
        <v/>
      </c>
      <c r="BD50" s="787" t="str">
        <f t="shared" si="3"/>
        <v>\</v>
      </c>
      <c r="BE50" s="787"/>
      <c r="BF50" s="787" t="str">
        <f t="shared" si="4"/>
        <v/>
      </c>
      <c r="BG50" s="787" t="str">
        <f t="shared" si="5"/>
        <v>\</v>
      </c>
      <c r="BH50" s="787"/>
      <c r="BI50" s="787"/>
      <c r="BJ50" s="787"/>
      <c r="BK50" s="788"/>
      <c r="BL50" s="787" t="str">
        <f t="shared" si="6"/>
        <v/>
      </c>
      <c r="BM50" s="789" t="str">
        <f t="shared" si="7"/>
        <v/>
      </c>
      <c r="BN50" s="789" t="str">
        <f t="shared" si="8"/>
        <v/>
      </c>
      <c r="BO50" s="789" t="str">
        <f t="shared" si="9"/>
        <v/>
      </c>
      <c r="BP50" s="788" t="str">
        <f t="shared" si="10"/>
        <v/>
      </c>
      <c r="BQ50" s="483" t="str">
        <f t="shared" si="11"/>
        <v/>
      </c>
      <c r="BR50" s="790"/>
      <c r="BS50" s="790"/>
      <c r="BT50" s="790"/>
      <c r="BU50" s="788"/>
      <c r="BV50" s="788"/>
      <c r="BW50" s="788"/>
      <c r="BX50" s="788"/>
      <c r="BY50" s="788"/>
      <c r="BZ50" s="788"/>
      <c r="CA50" s="788"/>
      <c r="CB50" s="788"/>
      <c r="CC50" s="788"/>
      <c r="CD50" s="790"/>
      <c r="CE50" s="790"/>
      <c r="CF50" s="790"/>
      <c r="CG50" s="790"/>
      <c r="CH50" s="790"/>
      <c r="CI50" s="790"/>
      <c r="CJ50" s="790"/>
      <c r="CK50" s="790"/>
      <c r="CL50" s="790"/>
      <c r="CM50" s="790"/>
      <c r="CN50" s="790"/>
      <c r="CO50" s="790"/>
      <c r="CP50" s="790"/>
      <c r="CQ50" s="790"/>
      <c r="CR50" s="790"/>
      <c r="CS50" s="790"/>
      <c r="CT50" s="790"/>
      <c r="CU50" s="790"/>
      <c r="CV50" s="790"/>
      <c r="CW50" s="790"/>
      <c r="CX50" s="790"/>
      <c r="CY50" s="790"/>
      <c r="CZ50" s="790"/>
      <c r="DA50" s="790"/>
      <c r="DB50" s="790"/>
      <c r="DC50" s="790"/>
      <c r="DD50" s="790"/>
      <c r="DE50" s="790"/>
      <c r="DF50" s="790"/>
      <c r="DG50" s="790"/>
    </row>
    <row r="51" spans="2:111" ht="20" customHeight="1">
      <c r="B51" s="389" t="str">
        <f>IF(D51&amp;E51="","",COUNT(B$8:B50)+1)</f>
        <v/>
      </c>
      <c r="C51" s="20"/>
      <c r="D51" s="267"/>
      <c r="E51" s="267"/>
      <c r="F51" s="267"/>
      <c r="G51" s="268"/>
      <c r="H51" s="261"/>
      <c r="I51" s="21"/>
      <c r="J51" s="22"/>
      <c r="K51" s="23"/>
      <c r="L51" s="24"/>
      <c r="M51" s="24"/>
      <c r="N51" s="384"/>
      <c r="O51" s="21"/>
      <c r="P51" s="23" t="str">
        <f t="shared" si="0"/>
        <v/>
      </c>
      <c r="Q51" s="234"/>
      <c r="R51" s="403"/>
      <c r="S51" s="254"/>
      <c r="T51" s="160"/>
      <c r="U51" s="25"/>
      <c r="V51" s="219"/>
      <c r="W51" s="441"/>
      <c r="X51" s="447"/>
      <c r="Y51" s="396"/>
      <c r="Z51" s="331"/>
      <c r="AA51" s="224"/>
      <c r="AB51" s="315"/>
      <c r="AC51" s="366"/>
      <c r="AD51" s="225"/>
      <c r="AE51" s="333"/>
      <c r="AF51" s="334"/>
      <c r="AG51" s="335"/>
      <c r="AH51" s="367"/>
      <c r="AI51" s="343"/>
      <c r="AJ51" s="338"/>
      <c r="AK51" s="339"/>
      <c r="AL51" s="340"/>
      <c r="AM51" s="341"/>
      <c r="AN51" s="342"/>
      <c r="AO51" s="510"/>
      <c r="BB51" s="787" t="str">
        <f t="shared" si="1"/>
        <v/>
      </c>
      <c r="BC51" s="787" t="str">
        <f t="shared" si="2"/>
        <v/>
      </c>
      <c r="BD51" s="787" t="str">
        <f t="shared" si="3"/>
        <v>\</v>
      </c>
      <c r="BE51" s="787"/>
      <c r="BF51" s="787" t="str">
        <f t="shared" si="4"/>
        <v/>
      </c>
      <c r="BG51" s="787" t="str">
        <f t="shared" si="5"/>
        <v>\</v>
      </c>
      <c r="BH51" s="787"/>
      <c r="BI51" s="787"/>
      <c r="BJ51" s="787"/>
      <c r="BK51" s="788"/>
      <c r="BL51" s="787" t="str">
        <f t="shared" si="6"/>
        <v/>
      </c>
      <c r="BM51" s="789" t="str">
        <f t="shared" si="7"/>
        <v/>
      </c>
      <c r="BN51" s="789" t="str">
        <f t="shared" si="8"/>
        <v/>
      </c>
      <c r="BO51" s="789" t="str">
        <f t="shared" si="9"/>
        <v/>
      </c>
      <c r="BP51" s="788" t="str">
        <f t="shared" si="10"/>
        <v/>
      </c>
      <c r="BQ51" s="483" t="str">
        <f t="shared" si="11"/>
        <v/>
      </c>
      <c r="BR51" s="790"/>
      <c r="BS51" s="790"/>
      <c r="BT51" s="790"/>
      <c r="BU51" s="788"/>
      <c r="BV51" s="788"/>
      <c r="BW51" s="788"/>
      <c r="BX51" s="788"/>
      <c r="BY51" s="788"/>
      <c r="BZ51" s="788"/>
      <c r="CA51" s="788"/>
      <c r="CB51" s="788"/>
      <c r="CC51" s="788"/>
      <c r="CD51" s="790"/>
      <c r="CE51" s="790"/>
      <c r="CF51" s="790"/>
      <c r="CG51" s="790"/>
      <c r="CH51" s="790"/>
      <c r="CI51" s="790"/>
      <c r="CJ51" s="790"/>
      <c r="CK51" s="790"/>
      <c r="CL51" s="790"/>
      <c r="CM51" s="790"/>
      <c r="CN51" s="790"/>
      <c r="CO51" s="790"/>
      <c r="CP51" s="790"/>
      <c r="CQ51" s="790"/>
      <c r="CR51" s="790"/>
      <c r="CS51" s="790"/>
      <c r="CT51" s="790"/>
      <c r="CU51" s="790"/>
      <c r="CV51" s="790"/>
      <c r="CW51" s="790"/>
      <c r="CX51" s="790"/>
      <c r="CY51" s="790"/>
      <c r="CZ51" s="790"/>
      <c r="DA51" s="790"/>
      <c r="DB51" s="790"/>
      <c r="DC51" s="790"/>
      <c r="DD51" s="790"/>
      <c r="DE51" s="790"/>
      <c r="DF51" s="790"/>
      <c r="DG51" s="790"/>
    </row>
    <row r="52" spans="2:111" ht="20" customHeight="1">
      <c r="B52" s="390" t="str">
        <f>IF(D52&amp;E52="","",COUNT(B$8:B51)+1)</f>
        <v/>
      </c>
      <c r="C52" s="26"/>
      <c r="D52" s="269"/>
      <c r="E52" s="269"/>
      <c r="F52" s="269"/>
      <c r="G52" s="270"/>
      <c r="H52" s="262"/>
      <c r="I52" s="27"/>
      <c r="J52" s="28"/>
      <c r="K52" s="29"/>
      <c r="L52" s="30"/>
      <c r="M52" s="30"/>
      <c r="N52" s="386"/>
      <c r="O52" s="27"/>
      <c r="P52" s="29" t="str">
        <f t="shared" si="0"/>
        <v/>
      </c>
      <c r="Q52" s="235"/>
      <c r="R52" s="404"/>
      <c r="S52" s="255"/>
      <c r="T52" s="162"/>
      <c r="U52" s="31"/>
      <c r="V52" s="220"/>
      <c r="W52" s="443"/>
      <c r="X52" s="448"/>
      <c r="Y52" s="397"/>
      <c r="Z52" s="344"/>
      <c r="AA52" s="226"/>
      <c r="AB52" s="316"/>
      <c r="AC52" s="368"/>
      <c r="AD52" s="227"/>
      <c r="AE52" s="346"/>
      <c r="AF52" s="347"/>
      <c r="AG52" s="348"/>
      <c r="AH52" s="369"/>
      <c r="AI52" s="350"/>
      <c r="AJ52" s="351"/>
      <c r="AK52" s="352"/>
      <c r="AL52" s="353"/>
      <c r="AM52" s="354"/>
      <c r="AN52" s="355"/>
      <c r="AO52" s="508"/>
      <c r="BB52" s="787" t="str">
        <f t="shared" si="1"/>
        <v/>
      </c>
      <c r="BC52" s="787" t="str">
        <f t="shared" si="2"/>
        <v/>
      </c>
      <c r="BD52" s="787" t="str">
        <f t="shared" si="3"/>
        <v>\</v>
      </c>
      <c r="BE52" s="787"/>
      <c r="BF52" s="787" t="str">
        <f t="shared" si="4"/>
        <v/>
      </c>
      <c r="BG52" s="787" t="str">
        <f t="shared" si="5"/>
        <v>\</v>
      </c>
      <c r="BH52" s="787"/>
      <c r="BI52" s="787"/>
      <c r="BJ52" s="787"/>
      <c r="BK52" s="788"/>
      <c r="BL52" s="787" t="str">
        <f t="shared" si="6"/>
        <v/>
      </c>
      <c r="BM52" s="789" t="str">
        <f t="shared" si="7"/>
        <v/>
      </c>
      <c r="BN52" s="789" t="str">
        <f t="shared" si="8"/>
        <v/>
      </c>
      <c r="BO52" s="789" t="str">
        <f t="shared" si="9"/>
        <v/>
      </c>
      <c r="BP52" s="788" t="str">
        <f t="shared" si="10"/>
        <v/>
      </c>
      <c r="BQ52" s="483" t="str">
        <f t="shared" si="11"/>
        <v/>
      </c>
      <c r="BR52" s="790"/>
      <c r="BS52" s="790"/>
      <c r="BT52" s="790"/>
      <c r="BU52" s="788"/>
      <c r="BV52" s="788"/>
      <c r="BW52" s="788"/>
      <c r="BX52" s="788"/>
      <c r="BY52" s="788"/>
      <c r="BZ52" s="788"/>
      <c r="CA52" s="788"/>
      <c r="CB52" s="788"/>
      <c r="CC52" s="788"/>
      <c r="CD52" s="790"/>
      <c r="CE52" s="790"/>
      <c r="CF52" s="790"/>
      <c r="CG52" s="790"/>
      <c r="CH52" s="790"/>
      <c r="CI52" s="790"/>
      <c r="CJ52" s="790"/>
      <c r="CK52" s="790"/>
      <c r="CL52" s="790"/>
      <c r="CM52" s="790"/>
      <c r="CN52" s="790"/>
      <c r="CO52" s="790"/>
      <c r="CP52" s="790"/>
      <c r="CQ52" s="790"/>
      <c r="CR52" s="790"/>
      <c r="CS52" s="790"/>
      <c r="CT52" s="790"/>
      <c r="CU52" s="790"/>
      <c r="CV52" s="790"/>
      <c r="CW52" s="790"/>
      <c r="CX52" s="790"/>
      <c r="CY52" s="790"/>
      <c r="CZ52" s="790"/>
      <c r="DA52" s="790"/>
      <c r="DB52" s="790"/>
      <c r="DC52" s="790"/>
      <c r="DD52" s="790"/>
      <c r="DE52" s="790"/>
      <c r="DF52" s="790"/>
      <c r="DG52" s="790"/>
    </row>
    <row r="53" spans="2:111" ht="20" customHeight="1">
      <c r="B53" s="391" t="str">
        <f>IF(D53&amp;E53="","",COUNT(B$8:B52)+1)</f>
        <v/>
      </c>
      <c r="C53" s="32"/>
      <c r="D53" s="271"/>
      <c r="E53" s="271"/>
      <c r="F53" s="271"/>
      <c r="G53" s="272"/>
      <c r="H53" s="263"/>
      <c r="I53" s="33"/>
      <c r="J53" s="34"/>
      <c r="K53" s="35"/>
      <c r="L53" s="35"/>
      <c r="M53" s="35"/>
      <c r="N53" s="387"/>
      <c r="O53" s="33"/>
      <c r="P53" s="35" t="str">
        <f t="shared" si="0"/>
        <v/>
      </c>
      <c r="Q53" s="236"/>
      <c r="R53" s="405"/>
      <c r="S53" s="253"/>
      <c r="T53" s="163"/>
      <c r="U53" s="36"/>
      <c r="V53" s="221"/>
      <c r="W53" s="445"/>
      <c r="X53" s="446"/>
      <c r="Y53" s="398"/>
      <c r="Z53" s="356"/>
      <c r="AA53" s="228"/>
      <c r="AB53" s="317"/>
      <c r="AC53" s="357"/>
      <c r="AD53" s="229"/>
      <c r="AE53" s="358"/>
      <c r="AF53" s="359"/>
      <c r="AG53" s="360"/>
      <c r="AH53" s="370"/>
      <c r="AI53" s="325"/>
      <c r="AJ53" s="362"/>
      <c r="AK53" s="363"/>
      <c r="AL53" s="364"/>
      <c r="AM53" s="192"/>
      <c r="AN53" s="365"/>
      <c r="AO53" s="511"/>
      <c r="BB53" s="787" t="str">
        <f t="shared" si="1"/>
        <v/>
      </c>
      <c r="BC53" s="787" t="str">
        <f t="shared" si="2"/>
        <v/>
      </c>
      <c r="BD53" s="787" t="str">
        <f t="shared" si="3"/>
        <v>\</v>
      </c>
      <c r="BE53" s="787"/>
      <c r="BF53" s="787" t="str">
        <f t="shared" si="4"/>
        <v/>
      </c>
      <c r="BG53" s="787" t="str">
        <f t="shared" si="5"/>
        <v>\</v>
      </c>
      <c r="BH53" s="787"/>
      <c r="BI53" s="787"/>
      <c r="BJ53" s="787"/>
      <c r="BK53" s="788"/>
      <c r="BL53" s="787" t="str">
        <f t="shared" si="6"/>
        <v/>
      </c>
      <c r="BM53" s="789" t="str">
        <f t="shared" si="7"/>
        <v/>
      </c>
      <c r="BN53" s="789" t="str">
        <f t="shared" si="8"/>
        <v/>
      </c>
      <c r="BO53" s="789" t="str">
        <f t="shared" si="9"/>
        <v/>
      </c>
      <c r="BP53" s="788" t="str">
        <f t="shared" si="10"/>
        <v/>
      </c>
      <c r="BQ53" s="483" t="str">
        <f t="shared" si="11"/>
        <v/>
      </c>
      <c r="BR53" s="790"/>
      <c r="BS53" s="790"/>
      <c r="BT53" s="790"/>
      <c r="BU53" s="788"/>
      <c r="BV53" s="788"/>
      <c r="BW53" s="788"/>
      <c r="BX53" s="788"/>
      <c r="BY53" s="788"/>
      <c r="BZ53" s="788"/>
      <c r="CA53" s="788"/>
      <c r="CB53" s="788"/>
      <c r="CC53" s="788"/>
      <c r="CD53" s="790"/>
      <c r="CE53" s="790"/>
      <c r="CF53" s="790"/>
      <c r="CG53" s="790"/>
      <c r="CH53" s="790"/>
      <c r="CI53" s="790"/>
      <c r="CJ53" s="790"/>
      <c r="CK53" s="790"/>
      <c r="CL53" s="790"/>
      <c r="CM53" s="790"/>
      <c r="CN53" s="790"/>
      <c r="CO53" s="790"/>
      <c r="CP53" s="790"/>
      <c r="CQ53" s="790"/>
      <c r="CR53" s="790"/>
      <c r="CS53" s="790"/>
      <c r="CT53" s="790"/>
      <c r="CU53" s="790"/>
      <c r="CV53" s="790"/>
      <c r="CW53" s="790"/>
      <c r="CX53" s="790"/>
      <c r="CY53" s="790"/>
      <c r="CZ53" s="790"/>
      <c r="DA53" s="790"/>
      <c r="DB53" s="790"/>
      <c r="DC53" s="790"/>
      <c r="DD53" s="790"/>
      <c r="DE53" s="790"/>
      <c r="DF53" s="790"/>
      <c r="DG53" s="790"/>
    </row>
    <row r="54" spans="2:111" ht="20" customHeight="1">
      <c r="B54" s="389" t="str">
        <f>IF(D54&amp;E54="","",COUNT(B$8:B53)+1)</f>
        <v/>
      </c>
      <c r="C54" s="20"/>
      <c r="D54" s="267"/>
      <c r="E54" s="267"/>
      <c r="F54" s="267"/>
      <c r="G54" s="268"/>
      <c r="H54" s="261"/>
      <c r="I54" s="21"/>
      <c r="J54" s="22"/>
      <c r="K54" s="23"/>
      <c r="L54" s="24"/>
      <c r="M54" s="24"/>
      <c r="N54" s="384"/>
      <c r="O54" s="21"/>
      <c r="P54" s="23" t="str">
        <f t="shared" si="0"/>
        <v/>
      </c>
      <c r="Q54" s="234"/>
      <c r="R54" s="403"/>
      <c r="S54" s="254"/>
      <c r="T54" s="160"/>
      <c r="U54" s="25"/>
      <c r="V54" s="219"/>
      <c r="W54" s="441"/>
      <c r="X54" s="447"/>
      <c r="Y54" s="395"/>
      <c r="Z54" s="331"/>
      <c r="AA54" s="224"/>
      <c r="AB54" s="315"/>
      <c r="AC54" s="366"/>
      <c r="AD54" s="225"/>
      <c r="AE54" s="333"/>
      <c r="AF54" s="334"/>
      <c r="AG54" s="335"/>
      <c r="AH54" s="367"/>
      <c r="AI54" s="337"/>
      <c r="AJ54" s="338"/>
      <c r="AK54" s="339"/>
      <c r="AL54" s="340"/>
      <c r="AM54" s="341"/>
      <c r="AN54" s="342"/>
      <c r="AO54" s="510"/>
      <c r="BB54" s="787" t="str">
        <f t="shared" si="1"/>
        <v/>
      </c>
      <c r="BC54" s="787" t="str">
        <f t="shared" si="2"/>
        <v/>
      </c>
      <c r="BD54" s="787" t="str">
        <f t="shared" si="3"/>
        <v>\</v>
      </c>
      <c r="BE54" s="787"/>
      <c r="BF54" s="787" t="str">
        <f t="shared" si="4"/>
        <v/>
      </c>
      <c r="BG54" s="787" t="str">
        <f t="shared" si="5"/>
        <v>\</v>
      </c>
      <c r="BH54" s="787"/>
      <c r="BI54" s="787"/>
      <c r="BJ54" s="787"/>
      <c r="BK54" s="788"/>
      <c r="BL54" s="787" t="str">
        <f t="shared" si="6"/>
        <v/>
      </c>
      <c r="BM54" s="789" t="str">
        <f t="shared" si="7"/>
        <v/>
      </c>
      <c r="BN54" s="789" t="str">
        <f t="shared" si="8"/>
        <v/>
      </c>
      <c r="BO54" s="789" t="str">
        <f t="shared" si="9"/>
        <v/>
      </c>
      <c r="BP54" s="788" t="str">
        <f t="shared" si="10"/>
        <v/>
      </c>
      <c r="BQ54" s="483" t="str">
        <f t="shared" si="11"/>
        <v/>
      </c>
      <c r="BR54" s="790"/>
      <c r="BS54" s="790"/>
      <c r="BT54" s="790"/>
      <c r="BU54" s="788"/>
      <c r="BV54" s="788"/>
      <c r="BW54" s="788"/>
      <c r="BX54" s="788"/>
      <c r="BY54" s="788"/>
      <c r="BZ54" s="788"/>
      <c r="CA54" s="788"/>
      <c r="CB54" s="788"/>
      <c r="CC54" s="788"/>
      <c r="CD54" s="790"/>
      <c r="CE54" s="790"/>
      <c r="CF54" s="790"/>
      <c r="CG54" s="790"/>
      <c r="CH54" s="790"/>
      <c r="CI54" s="790"/>
      <c r="CJ54" s="790"/>
      <c r="CK54" s="790"/>
      <c r="CL54" s="790"/>
      <c r="CM54" s="790"/>
      <c r="CN54" s="790"/>
      <c r="CO54" s="790"/>
      <c r="CP54" s="790"/>
      <c r="CQ54" s="790"/>
      <c r="CR54" s="790"/>
      <c r="CS54" s="790"/>
      <c r="CT54" s="790"/>
      <c r="CU54" s="790"/>
      <c r="CV54" s="790"/>
      <c r="CW54" s="790"/>
      <c r="CX54" s="790"/>
      <c r="CY54" s="790"/>
      <c r="CZ54" s="790"/>
      <c r="DA54" s="790"/>
      <c r="DB54" s="790"/>
      <c r="DC54" s="790"/>
      <c r="DD54" s="790"/>
      <c r="DE54" s="790"/>
      <c r="DF54" s="790"/>
      <c r="DG54" s="790"/>
    </row>
    <row r="55" spans="2:111" ht="20" customHeight="1">
      <c r="B55" s="389" t="str">
        <f>IF(D55&amp;E55="","",COUNT(B$8:B54)+1)</f>
        <v/>
      </c>
      <c r="C55" s="20"/>
      <c r="D55" s="267"/>
      <c r="E55" s="267"/>
      <c r="F55" s="267"/>
      <c r="G55" s="268"/>
      <c r="H55" s="261"/>
      <c r="I55" s="21"/>
      <c r="J55" s="22"/>
      <c r="K55" s="23"/>
      <c r="L55" s="24"/>
      <c r="M55" s="24"/>
      <c r="N55" s="384"/>
      <c r="O55" s="21"/>
      <c r="P55" s="23" t="str">
        <f t="shared" si="0"/>
        <v/>
      </c>
      <c r="Q55" s="234"/>
      <c r="R55" s="403"/>
      <c r="S55" s="254"/>
      <c r="T55" s="160"/>
      <c r="U55" s="25"/>
      <c r="V55" s="219"/>
      <c r="W55" s="441"/>
      <c r="X55" s="447"/>
      <c r="Y55" s="396"/>
      <c r="Z55" s="331"/>
      <c r="AA55" s="224"/>
      <c r="AB55" s="315"/>
      <c r="AC55" s="366"/>
      <c r="AD55" s="225"/>
      <c r="AE55" s="333"/>
      <c r="AF55" s="334"/>
      <c r="AG55" s="335"/>
      <c r="AH55" s="367"/>
      <c r="AI55" s="343"/>
      <c r="AJ55" s="338"/>
      <c r="AK55" s="339"/>
      <c r="AL55" s="340"/>
      <c r="AM55" s="341"/>
      <c r="AN55" s="342"/>
      <c r="AO55" s="510"/>
      <c r="BB55" s="787" t="str">
        <f t="shared" si="1"/>
        <v/>
      </c>
      <c r="BC55" s="787" t="str">
        <f t="shared" si="2"/>
        <v/>
      </c>
      <c r="BD55" s="787" t="str">
        <f t="shared" si="3"/>
        <v>\</v>
      </c>
      <c r="BE55" s="787"/>
      <c r="BF55" s="787" t="str">
        <f t="shared" si="4"/>
        <v/>
      </c>
      <c r="BG55" s="787" t="str">
        <f t="shared" si="5"/>
        <v>\</v>
      </c>
      <c r="BH55" s="787"/>
      <c r="BI55" s="787"/>
      <c r="BJ55" s="787"/>
      <c r="BK55" s="788"/>
      <c r="BL55" s="787" t="str">
        <f t="shared" si="6"/>
        <v/>
      </c>
      <c r="BM55" s="789" t="str">
        <f t="shared" si="7"/>
        <v/>
      </c>
      <c r="BN55" s="789" t="str">
        <f t="shared" si="8"/>
        <v/>
      </c>
      <c r="BO55" s="789" t="str">
        <f t="shared" si="9"/>
        <v/>
      </c>
      <c r="BP55" s="788" t="str">
        <f t="shared" si="10"/>
        <v/>
      </c>
      <c r="BQ55" s="483" t="str">
        <f t="shared" si="11"/>
        <v/>
      </c>
      <c r="BR55" s="790"/>
      <c r="BS55" s="790"/>
      <c r="BT55" s="790"/>
      <c r="BU55" s="788"/>
      <c r="BV55" s="788"/>
      <c r="BW55" s="788"/>
      <c r="BX55" s="788"/>
      <c r="BY55" s="788"/>
      <c r="BZ55" s="788"/>
      <c r="CA55" s="788"/>
      <c r="CB55" s="788"/>
      <c r="CC55" s="788"/>
      <c r="CD55" s="790"/>
      <c r="CE55" s="790"/>
      <c r="CF55" s="790"/>
      <c r="CG55" s="790"/>
      <c r="CH55" s="790"/>
      <c r="CI55" s="790"/>
      <c r="CJ55" s="790"/>
      <c r="CK55" s="790"/>
      <c r="CL55" s="790"/>
      <c r="CM55" s="790"/>
      <c r="CN55" s="790"/>
      <c r="CO55" s="790"/>
      <c r="CP55" s="790"/>
      <c r="CQ55" s="790"/>
      <c r="CR55" s="790"/>
      <c r="CS55" s="790"/>
      <c r="CT55" s="790"/>
      <c r="CU55" s="790"/>
      <c r="CV55" s="790"/>
      <c r="CW55" s="790"/>
      <c r="CX55" s="790"/>
      <c r="CY55" s="790"/>
      <c r="CZ55" s="790"/>
      <c r="DA55" s="790"/>
      <c r="DB55" s="790"/>
      <c r="DC55" s="790"/>
      <c r="DD55" s="790"/>
      <c r="DE55" s="790"/>
      <c r="DF55" s="790"/>
      <c r="DG55" s="790"/>
    </row>
    <row r="56" spans="2:111" ht="20" customHeight="1">
      <c r="B56" s="389" t="str">
        <f>IF(D56&amp;E56="","",COUNT(B$8:B55)+1)</f>
        <v/>
      </c>
      <c r="C56" s="20"/>
      <c r="D56" s="267"/>
      <c r="E56" s="267"/>
      <c r="F56" s="267"/>
      <c r="G56" s="268"/>
      <c r="H56" s="261"/>
      <c r="I56" s="21"/>
      <c r="J56" s="22"/>
      <c r="K56" s="23"/>
      <c r="L56" s="24"/>
      <c r="M56" s="24"/>
      <c r="N56" s="384"/>
      <c r="O56" s="21"/>
      <c r="P56" s="23" t="str">
        <f t="shared" si="0"/>
        <v/>
      </c>
      <c r="Q56" s="234"/>
      <c r="R56" s="403"/>
      <c r="S56" s="254"/>
      <c r="T56" s="160"/>
      <c r="U56" s="25"/>
      <c r="V56" s="219"/>
      <c r="W56" s="441"/>
      <c r="X56" s="447"/>
      <c r="Y56" s="396"/>
      <c r="Z56" s="331"/>
      <c r="AA56" s="224"/>
      <c r="AB56" s="315"/>
      <c r="AC56" s="366"/>
      <c r="AD56" s="225"/>
      <c r="AE56" s="333"/>
      <c r="AF56" s="334"/>
      <c r="AG56" s="335"/>
      <c r="AH56" s="367"/>
      <c r="AI56" s="343"/>
      <c r="AJ56" s="338"/>
      <c r="AK56" s="339"/>
      <c r="AL56" s="340"/>
      <c r="AM56" s="341"/>
      <c r="AN56" s="342"/>
      <c r="AO56" s="510"/>
      <c r="BB56" s="787" t="str">
        <f t="shared" si="1"/>
        <v/>
      </c>
      <c r="BC56" s="787" t="str">
        <f t="shared" si="2"/>
        <v/>
      </c>
      <c r="BD56" s="787" t="str">
        <f t="shared" si="3"/>
        <v>\</v>
      </c>
      <c r="BE56" s="787"/>
      <c r="BF56" s="787" t="str">
        <f t="shared" si="4"/>
        <v/>
      </c>
      <c r="BG56" s="787" t="str">
        <f t="shared" si="5"/>
        <v>\</v>
      </c>
      <c r="BH56" s="787"/>
      <c r="BI56" s="787"/>
      <c r="BJ56" s="787"/>
      <c r="BK56" s="788"/>
      <c r="BL56" s="787" t="str">
        <f t="shared" si="6"/>
        <v/>
      </c>
      <c r="BM56" s="789" t="str">
        <f t="shared" si="7"/>
        <v/>
      </c>
      <c r="BN56" s="789" t="str">
        <f t="shared" si="8"/>
        <v/>
      </c>
      <c r="BO56" s="789" t="str">
        <f t="shared" si="9"/>
        <v/>
      </c>
      <c r="BP56" s="788" t="str">
        <f t="shared" si="10"/>
        <v/>
      </c>
      <c r="BQ56" s="483" t="str">
        <f t="shared" si="11"/>
        <v/>
      </c>
      <c r="BR56" s="790"/>
      <c r="BS56" s="790"/>
      <c r="BT56" s="790"/>
      <c r="BU56" s="788"/>
      <c r="BV56" s="788"/>
      <c r="BW56" s="788"/>
      <c r="BX56" s="788"/>
      <c r="BY56" s="788"/>
      <c r="BZ56" s="788"/>
      <c r="CA56" s="788"/>
      <c r="CB56" s="788"/>
      <c r="CC56" s="788"/>
      <c r="CD56" s="790"/>
      <c r="CE56" s="790"/>
      <c r="CF56" s="790"/>
      <c r="CG56" s="790"/>
      <c r="CH56" s="790"/>
      <c r="CI56" s="790"/>
      <c r="CJ56" s="790"/>
      <c r="CK56" s="790"/>
      <c r="CL56" s="790"/>
      <c r="CM56" s="790"/>
      <c r="CN56" s="790"/>
      <c r="CO56" s="790"/>
      <c r="CP56" s="790"/>
      <c r="CQ56" s="790"/>
      <c r="CR56" s="790"/>
      <c r="CS56" s="790"/>
      <c r="CT56" s="790"/>
      <c r="CU56" s="790"/>
      <c r="CV56" s="790"/>
      <c r="CW56" s="790"/>
      <c r="CX56" s="790"/>
      <c r="CY56" s="790"/>
      <c r="CZ56" s="790"/>
      <c r="DA56" s="790"/>
      <c r="DB56" s="790"/>
      <c r="DC56" s="790"/>
      <c r="DD56" s="790"/>
      <c r="DE56" s="790"/>
      <c r="DF56" s="790"/>
      <c r="DG56" s="790"/>
    </row>
    <row r="57" spans="2:111" ht="20" customHeight="1" thickBot="1">
      <c r="B57" s="392" t="str">
        <f>IF(D57&amp;E57="","",COUNT(B$8:B56)+1)</f>
        <v/>
      </c>
      <c r="C57" s="164"/>
      <c r="D57" s="273"/>
      <c r="E57" s="273"/>
      <c r="F57" s="273"/>
      <c r="G57" s="274"/>
      <c r="H57" s="264"/>
      <c r="I57" s="165"/>
      <c r="J57" s="166"/>
      <c r="K57" s="167"/>
      <c r="L57" s="168"/>
      <c r="M57" s="168"/>
      <c r="N57" s="168"/>
      <c r="O57" s="165"/>
      <c r="P57" s="167" t="str">
        <f t="shared" si="0"/>
        <v/>
      </c>
      <c r="Q57" s="237"/>
      <c r="R57" s="406"/>
      <c r="S57" s="256"/>
      <c r="T57" s="310"/>
      <c r="U57" s="311"/>
      <c r="V57" s="312"/>
      <c r="W57" s="449"/>
      <c r="X57" s="450"/>
      <c r="Y57" s="399"/>
      <c r="Z57" s="371"/>
      <c r="AA57" s="313"/>
      <c r="AB57" s="318"/>
      <c r="AC57" s="372"/>
      <c r="AD57" s="230"/>
      <c r="AE57" s="346"/>
      <c r="AF57" s="347"/>
      <c r="AG57" s="348"/>
      <c r="AH57" s="369"/>
      <c r="AI57" s="350"/>
      <c r="AJ57" s="351"/>
      <c r="AK57" s="352"/>
      <c r="AL57" s="353"/>
      <c r="AM57" s="354"/>
      <c r="AN57" s="355"/>
      <c r="AO57" s="508"/>
      <c r="BB57" s="787" t="str">
        <f t="shared" si="1"/>
        <v/>
      </c>
      <c r="BC57" s="787" t="str">
        <f t="shared" si="2"/>
        <v/>
      </c>
      <c r="BD57" s="787" t="str">
        <f t="shared" si="3"/>
        <v>\</v>
      </c>
      <c r="BE57" s="787"/>
      <c r="BF57" s="787" t="str">
        <f t="shared" si="4"/>
        <v/>
      </c>
      <c r="BG57" s="787" t="str">
        <f t="shared" si="5"/>
        <v>\</v>
      </c>
      <c r="BH57" s="787"/>
      <c r="BI57" s="787"/>
      <c r="BJ57" s="787"/>
      <c r="BK57" s="788"/>
      <c r="BL57" s="787" t="str">
        <f t="shared" si="6"/>
        <v/>
      </c>
      <c r="BM57" s="789" t="str">
        <f t="shared" si="7"/>
        <v/>
      </c>
      <c r="BN57" s="789" t="str">
        <f t="shared" si="8"/>
        <v/>
      </c>
      <c r="BO57" s="789" t="str">
        <f t="shared" si="9"/>
        <v/>
      </c>
      <c r="BP57" s="788" t="str">
        <f t="shared" si="10"/>
        <v/>
      </c>
      <c r="BQ57" s="483" t="str">
        <f t="shared" si="11"/>
        <v/>
      </c>
      <c r="BR57" s="790"/>
      <c r="BS57" s="790"/>
      <c r="BT57" s="790"/>
      <c r="BU57" s="788"/>
      <c r="BV57" s="788"/>
      <c r="BW57" s="788"/>
      <c r="BX57" s="788"/>
      <c r="BY57" s="788"/>
      <c r="BZ57" s="788"/>
      <c r="CA57" s="788"/>
      <c r="CB57" s="788"/>
      <c r="CC57" s="788"/>
      <c r="CD57" s="790"/>
      <c r="CE57" s="790"/>
      <c r="CF57" s="790"/>
      <c r="CG57" s="790"/>
      <c r="CH57" s="790"/>
      <c r="CI57" s="790"/>
      <c r="CJ57" s="790"/>
      <c r="CK57" s="790"/>
      <c r="CL57" s="790"/>
      <c r="CM57" s="790"/>
      <c r="CN57" s="790"/>
      <c r="CO57" s="790"/>
      <c r="CP57" s="790"/>
      <c r="CQ57" s="790"/>
      <c r="CR57" s="790"/>
      <c r="CS57" s="790"/>
      <c r="CT57" s="790"/>
      <c r="CU57" s="790"/>
      <c r="CV57" s="790"/>
      <c r="CW57" s="790"/>
      <c r="CX57" s="790"/>
      <c r="CY57" s="790"/>
      <c r="CZ57" s="790"/>
      <c r="DA57" s="790"/>
      <c r="DB57" s="790"/>
      <c r="DC57" s="790"/>
      <c r="DD57" s="790"/>
      <c r="DE57" s="790"/>
      <c r="DF57" s="790"/>
      <c r="DG57" s="790"/>
    </row>
    <row r="58" spans="2:111" ht="5.0999999999999996" customHeight="1">
      <c r="BB58" s="789"/>
      <c r="BC58" s="789"/>
      <c r="BD58" s="789"/>
      <c r="BE58" s="789"/>
      <c r="BF58" s="789"/>
      <c r="BG58" s="789"/>
      <c r="BH58" s="789"/>
      <c r="BI58" s="789"/>
      <c r="BJ58" s="789"/>
      <c r="BK58" s="789"/>
      <c r="BL58" s="789"/>
      <c r="BM58" s="789"/>
      <c r="BN58" s="789"/>
      <c r="BO58" s="790"/>
      <c r="BP58" s="483"/>
      <c r="BQ58" s="483"/>
      <c r="BR58" s="790"/>
      <c r="BS58" s="790"/>
      <c r="BT58" s="790"/>
      <c r="BU58" s="790"/>
      <c r="BV58" s="790"/>
      <c r="BW58" s="790"/>
      <c r="BX58" s="790"/>
      <c r="BY58" s="790"/>
      <c r="BZ58" s="790"/>
      <c r="CA58" s="790"/>
      <c r="CB58" s="790"/>
      <c r="CC58" s="790"/>
      <c r="CD58" s="790"/>
      <c r="CE58" s="790"/>
      <c r="CF58" s="790"/>
      <c r="CG58" s="790"/>
      <c r="CH58" s="790"/>
      <c r="CI58" s="790"/>
      <c r="CJ58" s="790"/>
      <c r="CK58" s="790"/>
      <c r="CL58" s="790"/>
      <c r="CM58" s="790"/>
      <c r="CN58" s="790"/>
      <c r="CO58" s="790"/>
      <c r="CP58" s="790"/>
      <c r="CQ58" s="790"/>
      <c r="CR58" s="790"/>
      <c r="CS58" s="790"/>
      <c r="CT58" s="790"/>
      <c r="CU58" s="790"/>
      <c r="CV58" s="790"/>
      <c r="CW58" s="790"/>
      <c r="CX58" s="790"/>
      <c r="CY58" s="790"/>
      <c r="CZ58" s="790"/>
      <c r="DA58" s="790"/>
      <c r="DB58" s="790"/>
      <c r="DC58" s="790"/>
      <c r="DD58" s="790"/>
      <c r="DE58" s="790"/>
      <c r="DF58" s="790"/>
      <c r="DG58" s="790"/>
    </row>
    <row r="59" spans="2:111">
      <c r="AO59" s="199"/>
      <c r="AP59" s="196"/>
      <c r="AQ59" s="196"/>
      <c r="AR59" s="196"/>
      <c r="AS59" s="196"/>
      <c r="AT59" s="196"/>
      <c r="BB59" s="789"/>
      <c r="BC59" s="789"/>
      <c r="BD59" s="789"/>
      <c r="BE59" s="789"/>
      <c r="BF59" s="789"/>
      <c r="BG59" s="789"/>
      <c r="BH59" s="789"/>
      <c r="BI59" s="789"/>
      <c r="BJ59" s="789"/>
      <c r="BK59" s="789"/>
      <c r="BL59" s="789"/>
      <c r="BM59" s="789"/>
      <c r="BN59" s="789"/>
      <c r="BO59" s="790"/>
      <c r="BP59" s="483"/>
      <c r="BQ59" s="483"/>
      <c r="BR59" s="790"/>
      <c r="BS59" s="790"/>
      <c r="BT59" s="790"/>
      <c r="BU59" s="790"/>
      <c r="BV59" s="790"/>
      <c r="BW59" s="790"/>
      <c r="BX59" s="790"/>
      <c r="BY59" s="790"/>
      <c r="BZ59" s="790"/>
      <c r="CA59" s="790"/>
      <c r="CB59" s="790"/>
      <c r="CC59" s="790"/>
      <c r="CD59" s="790"/>
      <c r="CE59" s="790"/>
      <c r="CF59" s="790"/>
      <c r="CG59" s="790"/>
      <c r="CH59" s="790"/>
      <c r="CI59" s="790"/>
      <c r="CJ59" s="790"/>
      <c r="CK59" s="790"/>
      <c r="CL59" s="790"/>
      <c r="CM59" s="790"/>
      <c r="CN59" s="790"/>
      <c r="CO59" s="790"/>
      <c r="CP59" s="790"/>
      <c r="CQ59" s="790"/>
      <c r="CR59" s="790"/>
      <c r="CS59" s="790"/>
      <c r="CT59" s="790"/>
      <c r="CU59" s="790"/>
      <c r="CV59" s="790"/>
      <c r="CW59" s="790"/>
      <c r="CX59" s="790"/>
      <c r="CY59" s="790"/>
      <c r="CZ59" s="790"/>
      <c r="DA59" s="790"/>
      <c r="DB59" s="790"/>
      <c r="DC59" s="790"/>
      <c r="DD59" s="790"/>
      <c r="DE59" s="790"/>
      <c r="DF59" s="790"/>
      <c r="DG59" s="790"/>
    </row>
    <row r="60" spans="2:111">
      <c r="AO60" s="199"/>
      <c r="AP60" s="196"/>
      <c r="AQ60" s="196"/>
      <c r="AR60" s="196"/>
      <c r="AS60" s="196"/>
      <c r="AT60" s="196"/>
      <c r="BB60" s="789"/>
      <c r="BC60" s="789"/>
      <c r="BD60" s="789"/>
      <c r="BE60" s="789"/>
      <c r="BF60" s="789"/>
      <c r="BG60" s="789"/>
      <c r="BH60" s="789"/>
      <c r="BI60" s="789"/>
      <c r="BJ60" s="789"/>
      <c r="BK60" s="789"/>
      <c r="BL60" s="789"/>
      <c r="BM60" s="789"/>
      <c r="BN60" s="789"/>
      <c r="BO60" s="790"/>
      <c r="BP60" s="483"/>
      <c r="BQ60" s="483"/>
      <c r="BR60" s="790"/>
      <c r="BS60" s="790"/>
      <c r="BT60" s="790"/>
      <c r="BU60" s="790"/>
      <c r="BV60" s="790"/>
      <c r="BW60" s="790"/>
      <c r="BX60" s="790"/>
      <c r="BY60" s="790"/>
      <c r="BZ60" s="790"/>
      <c r="CA60" s="790"/>
      <c r="CB60" s="790"/>
      <c r="CC60" s="790"/>
      <c r="CD60" s="790"/>
      <c r="CE60" s="790"/>
      <c r="CF60" s="790"/>
      <c r="CG60" s="790"/>
      <c r="CH60" s="790"/>
      <c r="CI60" s="790"/>
      <c r="CJ60" s="790"/>
      <c r="CK60" s="790"/>
      <c r="CL60" s="790"/>
      <c r="CM60" s="790"/>
      <c r="CN60" s="790"/>
      <c r="CO60" s="790"/>
      <c r="CP60" s="790"/>
      <c r="CQ60" s="790"/>
      <c r="CR60" s="790"/>
      <c r="CS60" s="790"/>
      <c r="CT60" s="790"/>
      <c r="CU60" s="790"/>
      <c r="CV60" s="790"/>
      <c r="CW60" s="790"/>
      <c r="CX60" s="790"/>
      <c r="CY60" s="790"/>
      <c r="CZ60" s="790"/>
      <c r="DA60" s="790"/>
      <c r="DB60" s="790"/>
      <c r="DC60" s="790"/>
      <c r="DD60" s="790"/>
      <c r="DE60" s="790"/>
      <c r="DF60" s="790"/>
      <c r="DG60" s="790"/>
    </row>
    <row r="61" spans="2:111">
      <c r="AO61" s="199"/>
      <c r="AP61" s="196"/>
      <c r="AQ61" s="196"/>
      <c r="AR61" s="196"/>
      <c r="AS61" s="196"/>
      <c r="AT61" s="196"/>
      <c r="BB61" s="789"/>
      <c r="BC61" s="789"/>
      <c r="BD61" s="789"/>
      <c r="BE61" s="789"/>
      <c r="BF61" s="789"/>
      <c r="BG61" s="789"/>
      <c r="BH61" s="789"/>
      <c r="BI61" s="789"/>
      <c r="BJ61" s="789"/>
      <c r="BK61" s="789"/>
      <c r="BL61" s="789"/>
      <c r="BM61" s="789"/>
      <c r="BN61" s="789"/>
      <c r="BO61" s="790"/>
      <c r="BP61" s="483"/>
      <c r="BQ61" s="483"/>
      <c r="BR61" s="790"/>
      <c r="BS61" s="790"/>
      <c r="BT61" s="790"/>
      <c r="BU61" s="790"/>
      <c r="BV61" s="790"/>
      <c r="BW61" s="790"/>
      <c r="BX61" s="790"/>
      <c r="BY61" s="790"/>
      <c r="BZ61" s="790"/>
      <c r="CA61" s="790"/>
      <c r="CB61" s="790"/>
      <c r="CC61" s="790"/>
      <c r="CD61" s="790"/>
      <c r="CE61" s="790"/>
      <c r="CF61" s="790"/>
      <c r="CG61" s="790"/>
      <c r="CH61" s="790"/>
      <c r="CI61" s="790"/>
      <c r="CJ61" s="790"/>
      <c r="CK61" s="790"/>
      <c r="CL61" s="790"/>
      <c r="CM61" s="790"/>
      <c r="CN61" s="790"/>
      <c r="CO61" s="790"/>
      <c r="CP61" s="790"/>
      <c r="CQ61" s="790"/>
      <c r="CR61" s="790"/>
      <c r="CS61" s="790"/>
      <c r="CT61" s="790"/>
      <c r="CU61" s="790"/>
      <c r="CV61" s="790"/>
      <c r="CW61" s="790"/>
      <c r="CX61" s="790"/>
      <c r="CY61" s="790"/>
      <c r="CZ61" s="790"/>
      <c r="DA61" s="790"/>
      <c r="DB61" s="790"/>
      <c r="DC61" s="790"/>
      <c r="DD61" s="790"/>
      <c r="DE61" s="790"/>
      <c r="DF61" s="790"/>
      <c r="DG61" s="790"/>
    </row>
    <row r="62" spans="2:111">
      <c r="AO62" s="199"/>
      <c r="AP62" s="196"/>
      <c r="AQ62" s="196"/>
      <c r="AR62" s="196"/>
      <c r="AS62" s="196"/>
      <c r="AT62" s="196"/>
      <c r="BB62" s="789"/>
      <c r="BC62" s="789"/>
      <c r="BD62" s="789"/>
      <c r="BE62" s="789"/>
      <c r="BF62" s="789"/>
      <c r="BG62" s="789"/>
      <c r="BH62" s="789"/>
      <c r="BI62" s="789"/>
      <c r="BJ62" s="789"/>
      <c r="BK62" s="789"/>
      <c r="BL62" s="789"/>
      <c r="BM62" s="789"/>
      <c r="BN62" s="789"/>
      <c r="BO62" s="790"/>
      <c r="BP62" s="483"/>
      <c r="BQ62" s="483"/>
      <c r="BR62" s="790"/>
      <c r="BS62" s="790"/>
      <c r="BT62" s="790"/>
      <c r="BU62" s="790"/>
      <c r="BV62" s="790"/>
      <c r="BW62" s="790"/>
      <c r="BX62" s="790"/>
      <c r="BY62" s="790"/>
      <c r="BZ62" s="790"/>
      <c r="CA62" s="790"/>
      <c r="CB62" s="790"/>
      <c r="CC62" s="790"/>
      <c r="CD62" s="790"/>
      <c r="CE62" s="790"/>
      <c r="CF62" s="790"/>
      <c r="CG62" s="790"/>
      <c r="CH62" s="790"/>
      <c r="CI62" s="790"/>
      <c r="CJ62" s="790"/>
      <c r="CK62" s="790"/>
      <c r="CL62" s="790"/>
      <c r="CM62" s="790"/>
      <c r="CN62" s="790"/>
      <c r="CO62" s="790"/>
      <c r="CP62" s="790"/>
      <c r="CQ62" s="790"/>
      <c r="CR62" s="790"/>
      <c r="CS62" s="790"/>
      <c r="CT62" s="790"/>
      <c r="CU62" s="790"/>
      <c r="CV62" s="790"/>
      <c r="CW62" s="790"/>
      <c r="CX62" s="790"/>
      <c r="CY62" s="790"/>
      <c r="CZ62" s="790"/>
      <c r="DA62" s="790"/>
      <c r="DB62" s="790"/>
      <c r="DC62" s="790"/>
      <c r="DD62" s="790"/>
      <c r="DE62" s="790"/>
      <c r="DF62" s="790"/>
      <c r="DG62" s="790"/>
    </row>
    <row r="63" spans="2:111">
      <c r="B63" s="484"/>
      <c r="C63" s="485"/>
      <c r="D63" s="486"/>
      <c r="E63" s="486"/>
      <c r="F63" s="487"/>
      <c r="G63" s="487"/>
      <c r="H63" s="487"/>
      <c r="I63" s="487"/>
      <c r="J63" s="488"/>
      <c r="K63" s="488"/>
      <c r="L63" s="488"/>
      <c r="M63" s="488"/>
      <c r="N63" s="487"/>
      <c r="O63" s="488"/>
      <c r="P63" s="488"/>
      <c r="Q63" s="489"/>
      <c r="R63" s="490"/>
      <c r="S63" s="488"/>
      <c r="T63" s="484"/>
      <c r="U63" s="484"/>
      <c r="V63" s="489"/>
      <c r="W63" s="490"/>
      <c r="X63" s="488"/>
      <c r="Y63" s="484"/>
      <c r="Z63" s="484"/>
      <c r="AA63" s="489"/>
      <c r="AB63" s="490"/>
      <c r="AC63" s="488"/>
      <c r="AD63" s="484"/>
      <c r="AE63" s="484"/>
      <c r="AF63" s="489"/>
      <c r="AG63" s="488"/>
      <c r="AH63" s="488"/>
      <c r="AI63" s="484"/>
      <c r="AJ63" s="484"/>
      <c r="AK63" s="489"/>
      <c r="AL63" s="490"/>
      <c r="AM63" s="491"/>
      <c r="AN63" s="483"/>
      <c r="AO63" s="483"/>
      <c r="AP63" s="790"/>
      <c r="AQ63" s="790"/>
      <c r="AR63" s="790"/>
      <c r="AS63" s="790"/>
      <c r="AT63" s="790"/>
      <c r="AU63" s="790"/>
      <c r="AV63" s="790"/>
      <c r="AW63" s="790"/>
      <c r="AX63" s="790"/>
      <c r="AY63" s="790"/>
      <c r="AZ63" s="790"/>
      <c r="BA63" s="789"/>
      <c r="BB63" s="789"/>
      <c r="BC63" s="789"/>
      <c r="BD63" s="789"/>
      <c r="BE63" s="789"/>
      <c r="BF63" s="789"/>
      <c r="BG63" s="789"/>
      <c r="BH63" s="789"/>
      <c r="BI63" s="789"/>
      <c r="BJ63" s="789"/>
      <c r="BK63" s="789"/>
      <c r="BL63" s="789"/>
      <c r="BM63" s="789"/>
      <c r="BN63" s="789"/>
      <c r="BO63" s="790"/>
      <c r="BP63" s="483"/>
      <c r="BQ63" s="483"/>
      <c r="BR63" s="790"/>
      <c r="BS63" s="790"/>
      <c r="BT63" s="790"/>
      <c r="BU63" s="790"/>
      <c r="BV63" s="790"/>
      <c r="BW63" s="790"/>
      <c r="BX63" s="790"/>
      <c r="BY63" s="790"/>
      <c r="BZ63" s="790"/>
      <c r="CA63" s="790"/>
      <c r="CB63" s="790"/>
      <c r="CC63" s="790"/>
      <c r="CD63" s="790"/>
      <c r="CE63" s="790"/>
      <c r="CF63" s="790"/>
      <c r="CG63" s="790"/>
      <c r="CH63" s="790"/>
      <c r="CI63" s="790"/>
      <c r="CJ63" s="790"/>
      <c r="CK63" s="790"/>
      <c r="CL63" s="790"/>
      <c r="CM63" s="790"/>
      <c r="CN63" s="790"/>
      <c r="CO63" s="790"/>
      <c r="CP63" s="790"/>
      <c r="CQ63" s="790"/>
      <c r="CR63" s="790"/>
      <c r="CS63" s="790"/>
      <c r="CT63" s="790"/>
      <c r="CU63" s="790"/>
      <c r="CV63" s="790"/>
      <c r="CW63" s="790"/>
      <c r="CX63" s="790"/>
      <c r="CY63" s="790"/>
      <c r="CZ63" s="790"/>
      <c r="DA63" s="790"/>
      <c r="DB63" s="790"/>
      <c r="DC63" s="790"/>
      <c r="DD63" s="790"/>
      <c r="DE63" s="790"/>
      <c r="DF63" s="790"/>
      <c r="DG63" s="790"/>
    </row>
    <row r="64" spans="2:111">
      <c r="B64" s="484"/>
      <c r="C64" s="485"/>
      <c r="D64" s="486"/>
      <c r="E64" s="486"/>
      <c r="F64" s="487"/>
      <c r="G64" s="487"/>
      <c r="H64" s="487"/>
      <c r="I64" s="487"/>
      <c r="J64" s="488"/>
      <c r="K64" s="488"/>
      <c r="L64" s="488"/>
      <c r="M64" s="488"/>
      <c r="N64" s="487"/>
      <c r="O64" s="488"/>
      <c r="P64" s="488"/>
      <c r="Q64" s="489"/>
      <c r="R64" s="490"/>
      <c r="S64" s="488"/>
      <c r="T64" s="484"/>
      <c r="U64" s="484"/>
      <c r="V64" s="489"/>
      <c r="W64" s="490"/>
      <c r="X64" s="488"/>
      <c r="Y64" s="484"/>
      <c r="Z64" s="484"/>
      <c r="AA64" s="489"/>
      <c r="AB64" s="490"/>
      <c r="AC64" s="488"/>
      <c r="AD64" s="484"/>
      <c r="AE64" s="484"/>
      <c r="AF64" s="489"/>
      <c r="AG64" s="488"/>
      <c r="AH64" s="488"/>
      <c r="AI64" s="484"/>
      <c r="AJ64" s="484"/>
      <c r="AK64" s="489"/>
      <c r="AL64" s="490"/>
      <c r="AM64" s="491"/>
      <c r="AN64" s="483"/>
      <c r="AO64" s="483"/>
      <c r="AP64" s="790"/>
      <c r="AQ64" s="790"/>
      <c r="AR64" s="790"/>
      <c r="AS64" s="790"/>
      <c r="AT64" s="790"/>
      <c r="AU64" s="790"/>
      <c r="AV64" s="790"/>
      <c r="AW64" s="790"/>
      <c r="AX64" s="790"/>
      <c r="AY64" s="790"/>
      <c r="AZ64" s="790"/>
      <c r="BA64" s="789"/>
      <c r="BB64" s="789"/>
      <c r="BC64" s="789"/>
      <c r="BD64" s="789"/>
      <c r="BE64" s="789"/>
      <c r="BF64" s="789"/>
      <c r="BG64" s="789"/>
      <c r="BH64" s="789"/>
      <c r="BI64" s="789"/>
      <c r="BJ64" s="789"/>
      <c r="BK64" s="789"/>
      <c r="BL64" s="789"/>
      <c r="BM64" s="789"/>
      <c r="BN64" s="789"/>
      <c r="BO64" s="790"/>
      <c r="BP64" s="483"/>
      <c r="BQ64" s="483"/>
      <c r="BR64" s="790"/>
      <c r="BS64" s="790"/>
      <c r="BT64" s="790"/>
      <c r="BU64" s="790"/>
      <c r="BV64" s="790"/>
      <c r="BW64" s="790"/>
      <c r="BX64" s="790"/>
      <c r="BY64" s="790"/>
      <c r="BZ64" s="790"/>
      <c r="CA64" s="790"/>
      <c r="CB64" s="790"/>
      <c r="CC64" s="790"/>
      <c r="CD64" s="790"/>
      <c r="CE64" s="790"/>
      <c r="CF64" s="790"/>
      <c r="CG64" s="790"/>
      <c r="CH64" s="790"/>
      <c r="CI64" s="790"/>
      <c r="CJ64" s="790"/>
      <c r="CK64" s="790"/>
      <c r="CL64" s="790"/>
      <c r="CM64" s="790"/>
      <c r="CN64" s="790"/>
      <c r="CO64" s="790"/>
      <c r="CP64" s="790"/>
      <c r="CQ64" s="790"/>
      <c r="CR64" s="790"/>
      <c r="CS64" s="790"/>
      <c r="CT64" s="790"/>
      <c r="CU64" s="790"/>
      <c r="CV64" s="790"/>
      <c r="CW64" s="790"/>
      <c r="CX64" s="790"/>
      <c r="CY64" s="790"/>
      <c r="CZ64" s="790"/>
      <c r="DA64" s="790"/>
      <c r="DB64" s="790"/>
      <c r="DC64" s="790"/>
      <c r="DD64" s="790"/>
      <c r="DE64" s="790"/>
      <c r="DF64" s="790"/>
      <c r="DG64" s="790"/>
    </row>
    <row r="65" spans="2:111">
      <c r="B65" s="484"/>
      <c r="C65" s="485"/>
      <c r="D65" s="486"/>
      <c r="E65" s="486"/>
      <c r="F65" s="487"/>
      <c r="G65" s="487"/>
      <c r="H65" s="487"/>
      <c r="I65" s="487"/>
      <c r="J65" s="488"/>
      <c r="K65" s="488"/>
      <c r="L65" s="488"/>
      <c r="M65" s="488"/>
      <c r="N65" s="487"/>
      <c r="O65" s="488"/>
      <c r="P65" s="488"/>
      <c r="Q65" s="489"/>
      <c r="R65" s="490"/>
      <c r="S65" s="488"/>
      <c r="T65" s="484"/>
      <c r="U65" s="484"/>
      <c r="V65" s="489"/>
      <c r="W65" s="490"/>
      <c r="X65" s="488"/>
      <c r="Y65" s="484"/>
      <c r="Z65" s="484"/>
      <c r="AA65" s="489"/>
      <c r="AB65" s="490"/>
      <c r="AC65" s="488"/>
      <c r="AD65" s="484"/>
      <c r="AE65" s="484"/>
      <c r="AF65" s="489"/>
      <c r="AG65" s="488"/>
      <c r="AH65" s="488"/>
      <c r="AI65" s="484"/>
      <c r="AJ65" s="484"/>
      <c r="AK65" s="489"/>
      <c r="AL65" s="490"/>
      <c r="AM65" s="491"/>
      <c r="AN65" s="483"/>
      <c r="AO65" s="483"/>
      <c r="AP65" s="790"/>
      <c r="AQ65" s="790"/>
      <c r="AR65" s="790"/>
      <c r="AS65" s="790"/>
      <c r="AT65" s="790"/>
      <c r="AU65" s="790"/>
      <c r="AV65" s="790"/>
      <c r="AW65" s="790"/>
      <c r="AX65" s="790"/>
      <c r="AY65" s="790"/>
      <c r="AZ65" s="790"/>
      <c r="BA65" s="789"/>
      <c r="BB65" s="789"/>
      <c r="BC65" s="789"/>
      <c r="BD65" s="789"/>
      <c r="BE65" s="789"/>
      <c r="BF65" s="789"/>
      <c r="BG65" s="789"/>
      <c r="BH65" s="789"/>
      <c r="BI65" s="789"/>
      <c r="BJ65" s="789"/>
      <c r="BK65" s="789"/>
      <c r="BL65" s="789"/>
      <c r="BM65" s="789"/>
      <c r="BN65" s="789"/>
      <c r="BO65" s="790"/>
      <c r="BP65" s="483"/>
      <c r="BQ65" s="483"/>
      <c r="BR65" s="790"/>
      <c r="BS65" s="790"/>
      <c r="BT65" s="790"/>
      <c r="BU65" s="790"/>
      <c r="BV65" s="790"/>
      <c r="BW65" s="790"/>
      <c r="BX65" s="790"/>
      <c r="BY65" s="790"/>
      <c r="BZ65" s="790"/>
      <c r="CA65" s="790"/>
      <c r="CB65" s="790"/>
      <c r="CC65" s="790"/>
      <c r="CD65" s="790"/>
      <c r="CE65" s="790"/>
      <c r="CF65" s="790"/>
      <c r="CG65" s="790"/>
      <c r="CH65" s="790"/>
      <c r="CI65" s="790"/>
      <c r="CJ65" s="790"/>
      <c r="CK65" s="790"/>
      <c r="CL65" s="790"/>
      <c r="CM65" s="790"/>
      <c r="CN65" s="790"/>
      <c r="CO65" s="790"/>
      <c r="CP65" s="790"/>
      <c r="CQ65" s="790"/>
      <c r="CR65" s="790"/>
      <c r="CS65" s="790"/>
      <c r="CT65" s="790"/>
      <c r="CU65" s="790"/>
      <c r="CV65" s="790"/>
      <c r="CW65" s="790"/>
      <c r="CX65" s="790"/>
      <c r="CY65" s="790"/>
      <c r="CZ65" s="790"/>
      <c r="DA65" s="790"/>
      <c r="DB65" s="790"/>
      <c r="DC65" s="790"/>
      <c r="DD65" s="790"/>
      <c r="DE65" s="790"/>
      <c r="DF65" s="790"/>
      <c r="DG65" s="790"/>
    </row>
    <row r="66" spans="2:111">
      <c r="B66" s="484"/>
      <c r="C66" s="485"/>
      <c r="D66" s="486"/>
      <c r="E66" s="486"/>
      <c r="F66" s="487"/>
      <c r="G66" s="487"/>
      <c r="H66" s="487"/>
      <c r="I66" s="487"/>
      <c r="J66" s="488"/>
      <c r="K66" s="488"/>
      <c r="L66" s="488"/>
      <c r="M66" s="488"/>
      <c r="N66" s="487"/>
      <c r="O66" s="488"/>
      <c r="P66" s="488"/>
      <c r="Q66" s="489"/>
      <c r="R66" s="490"/>
      <c r="S66" s="488"/>
      <c r="T66" s="484"/>
      <c r="U66" s="484"/>
      <c r="V66" s="489"/>
      <c r="W66" s="490"/>
      <c r="X66" s="488"/>
      <c r="Y66" s="484"/>
      <c r="Z66" s="484"/>
      <c r="AA66" s="489"/>
      <c r="AB66" s="490"/>
      <c r="AC66" s="488"/>
      <c r="AD66" s="484"/>
      <c r="AE66" s="484"/>
      <c r="AF66" s="489"/>
      <c r="AG66" s="488"/>
      <c r="AH66" s="488"/>
      <c r="AI66" s="484"/>
      <c r="AJ66" s="484"/>
      <c r="AK66" s="489"/>
      <c r="AL66" s="490"/>
      <c r="AM66" s="491"/>
      <c r="AN66" s="483"/>
      <c r="AO66" s="483"/>
      <c r="AP66" s="790"/>
      <c r="AQ66" s="790"/>
      <c r="AR66" s="790"/>
      <c r="AS66" s="790"/>
      <c r="AT66" s="790"/>
      <c r="AU66" s="790"/>
      <c r="AV66" s="790"/>
      <c r="AW66" s="790"/>
      <c r="AX66" s="790"/>
      <c r="AY66" s="790"/>
      <c r="AZ66" s="790"/>
      <c r="BA66" s="789"/>
      <c r="BB66" s="789"/>
      <c r="BC66" s="789"/>
      <c r="BD66" s="789"/>
      <c r="BE66" s="789"/>
      <c r="BF66" s="789"/>
      <c r="BG66" s="789"/>
      <c r="BH66" s="789"/>
      <c r="BI66" s="789"/>
      <c r="BJ66" s="789"/>
      <c r="BK66" s="789"/>
      <c r="BL66" s="789"/>
      <c r="BM66" s="789"/>
      <c r="BN66" s="789"/>
      <c r="BO66" s="790"/>
      <c r="BP66" s="483"/>
      <c r="BQ66" s="483"/>
      <c r="BR66" s="790"/>
      <c r="BS66" s="790"/>
      <c r="BT66" s="790"/>
      <c r="BU66" s="790"/>
      <c r="BV66" s="790"/>
      <c r="BW66" s="790"/>
      <c r="BX66" s="790"/>
      <c r="BY66" s="790"/>
      <c r="BZ66" s="790"/>
      <c r="CA66" s="790"/>
      <c r="CB66" s="790"/>
      <c r="CC66" s="790"/>
      <c r="CD66" s="790"/>
      <c r="CE66" s="790"/>
      <c r="CF66" s="790"/>
      <c r="CG66" s="790"/>
      <c r="CH66" s="790"/>
      <c r="CI66" s="790"/>
      <c r="CJ66" s="790"/>
      <c r="CK66" s="790"/>
      <c r="CL66" s="790"/>
      <c r="CM66" s="790"/>
      <c r="CN66" s="790"/>
      <c r="CO66" s="790"/>
      <c r="CP66" s="790"/>
      <c r="CQ66" s="790"/>
      <c r="CR66" s="790"/>
      <c r="CS66" s="790"/>
      <c r="CT66" s="790"/>
      <c r="CU66" s="790"/>
      <c r="CV66" s="790"/>
      <c r="CW66" s="790"/>
      <c r="CX66" s="790"/>
      <c r="CY66" s="790"/>
      <c r="CZ66" s="790"/>
      <c r="DA66" s="790"/>
      <c r="DB66" s="790"/>
      <c r="DC66" s="790"/>
      <c r="DD66" s="790"/>
      <c r="DE66" s="790"/>
      <c r="DF66" s="790"/>
      <c r="DG66" s="790"/>
    </row>
    <row r="67" spans="2:111">
      <c r="B67" s="484"/>
      <c r="C67" s="485"/>
      <c r="D67" s="486"/>
      <c r="E67" s="486"/>
      <c r="F67" s="487"/>
      <c r="G67" s="487"/>
      <c r="H67" s="487"/>
      <c r="I67" s="487"/>
      <c r="J67" s="488"/>
      <c r="K67" s="488"/>
      <c r="L67" s="488"/>
      <c r="M67" s="488"/>
      <c r="N67" s="487"/>
      <c r="O67" s="488"/>
      <c r="P67" s="488"/>
      <c r="Q67" s="489"/>
      <c r="R67" s="490"/>
      <c r="S67" s="488"/>
      <c r="T67" s="484"/>
      <c r="U67" s="484"/>
      <c r="V67" s="489"/>
      <c r="W67" s="490"/>
      <c r="X67" s="488"/>
      <c r="Y67" s="484"/>
      <c r="Z67" s="484"/>
      <c r="AA67" s="489"/>
      <c r="AB67" s="490"/>
      <c r="AC67" s="488"/>
      <c r="AD67" s="484"/>
      <c r="AE67" s="484"/>
      <c r="AF67" s="489"/>
      <c r="AG67" s="488"/>
      <c r="AH67" s="488"/>
      <c r="AI67" s="484"/>
      <c r="AJ67" s="484"/>
      <c r="AK67" s="489"/>
      <c r="AL67" s="490"/>
      <c r="AM67" s="491"/>
      <c r="AN67" s="483"/>
      <c r="AO67" s="483"/>
      <c r="AP67" s="790"/>
      <c r="AQ67" s="790"/>
      <c r="AR67" s="790"/>
      <c r="AS67" s="790"/>
      <c r="AT67" s="790"/>
      <c r="AU67" s="790"/>
      <c r="AV67" s="790"/>
      <c r="AW67" s="790"/>
      <c r="AX67" s="790"/>
      <c r="AY67" s="790"/>
      <c r="AZ67" s="790"/>
      <c r="BA67" s="789"/>
      <c r="BB67" s="789"/>
      <c r="BC67" s="788" t="s">
        <v>441</v>
      </c>
      <c r="BD67" s="788" t="s">
        <v>14</v>
      </c>
      <c r="BE67" s="788" t="s">
        <v>16</v>
      </c>
      <c r="BF67" s="789"/>
      <c r="BG67" s="789"/>
      <c r="BH67" s="789"/>
      <c r="BI67" s="789"/>
      <c r="BJ67" s="789"/>
      <c r="BK67" s="789"/>
      <c r="BL67" s="789"/>
      <c r="BM67" s="789"/>
      <c r="BN67" s="789"/>
      <c r="BO67" s="790"/>
      <c r="BP67" s="483"/>
      <c r="BQ67" s="483"/>
      <c r="BR67" s="790"/>
      <c r="BS67" s="790"/>
      <c r="BT67" s="790"/>
      <c r="BU67" s="790"/>
      <c r="BV67" s="790"/>
      <c r="BW67" s="790"/>
      <c r="BX67" s="790"/>
      <c r="BY67" s="790"/>
      <c r="BZ67" s="790"/>
      <c r="CA67" s="790"/>
      <c r="CB67" s="790"/>
      <c r="CC67" s="790"/>
      <c r="CD67" s="790"/>
      <c r="CE67" s="790"/>
      <c r="CF67" s="790"/>
      <c r="CG67" s="790"/>
      <c r="CH67" s="790"/>
      <c r="CI67" s="790"/>
      <c r="CJ67" s="790"/>
      <c r="CK67" s="790"/>
      <c r="CL67" s="790"/>
      <c r="CM67" s="790"/>
      <c r="CN67" s="790"/>
      <c r="CO67" s="790"/>
      <c r="CP67" s="790"/>
      <c r="CQ67" s="790"/>
      <c r="CR67" s="790"/>
      <c r="CS67" s="790"/>
      <c r="CT67" s="790"/>
      <c r="CU67" s="790"/>
      <c r="CV67" s="790"/>
      <c r="CW67" s="790"/>
      <c r="CX67" s="790"/>
      <c r="CY67" s="790"/>
      <c r="CZ67" s="790"/>
      <c r="DA67" s="790"/>
      <c r="DB67" s="790"/>
      <c r="DC67" s="790"/>
      <c r="DD67" s="790"/>
      <c r="DE67" s="790"/>
      <c r="DF67" s="790"/>
      <c r="DG67" s="790"/>
    </row>
    <row r="68" spans="2:111">
      <c r="B68" s="484"/>
      <c r="C68" s="485"/>
      <c r="D68" s="486"/>
      <c r="E68" s="486"/>
      <c r="F68" s="487"/>
      <c r="G68" s="487"/>
      <c r="H68" s="487"/>
      <c r="I68" s="487"/>
      <c r="J68" s="488"/>
      <c r="K68" s="488"/>
      <c r="L68" s="488"/>
      <c r="M68" s="488"/>
      <c r="N68" s="487"/>
      <c r="O68" s="488"/>
      <c r="P68" s="488"/>
      <c r="Q68" s="489" t="s">
        <v>413</v>
      </c>
      <c r="R68" s="791">
        <f>COUNTIFS(Q$8:Q$57,Q68)</f>
        <v>0</v>
      </c>
      <c r="S68" s="484"/>
      <c r="T68" s="484"/>
      <c r="U68" s="484"/>
      <c r="V68" s="489"/>
      <c r="W68" s="791"/>
      <c r="X68" s="488"/>
      <c r="Y68" s="484"/>
      <c r="Z68" s="484"/>
      <c r="AA68" s="489"/>
      <c r="AB68" s="490"/>
      <c r="AC68" s="488"/>
      <c r="AD68" s="484"/>
      <c r="AE68" s="484"/>
      <c r="AF68" s="489"/>
      <c r="AG68" s="488"/>
      <c r="AH68" s="488"/>
      <c r="AI68" s="484"/>
      <c r="AJ68" s="484"/>
      <c r="AK68" s="489"/>
      <c r="AL68" s="490"/>
      <c r="AM68" s="491"/>
      <c r="AN68" s="483"/>
      <c r="AO68" s="483"/>
      <c r="AP68" s="790"/>
      <c r="AQ68" s="790"/>
      <c r="AR68" s="790"/>
      <c r="AS68" s="790"/>
      <c r="AT68" s="790"/>
      <c r="AU68" s="790"/>
      <c r="AV68" s="790"/>
      <c r="AW68" s="790"/>
      <c r="AX68" s="790"/>
      <c r="AY68" s="790"/>
      <c r="AZ68" s="790"/>
      <c r="BA68" s="789"/>
      <c r="BB68" s="789"/>
      <c r="BC68" s="789">
        <f>COUNTIFS($I$8:$I$57,BC$67,$Q$8:$Q$57,$Q68)</f>
        <v>0</v>
      </c>
      <c r="BD68" s="789">
        <f t="shared" ref="BD68:BE76" si="12">COUNTIFS($I$8:$I$57,BD$67,$Q$8:$Q$57,$Q68)</f>
        <v>0</v>
      </c>
      <c r="BE68" s="789">
        <f t="shared" si="12"/>
        <v>0</v>
      </c>
      <c r="BF68" s="789"/>
      <c r="BG68" s="789">
        <f>BC68*1000+(BD68+BE68)*700</f>
        <v>0</v>
      </c>
      <c r="BH68" s="789"/>
      <c r="BI68" s="789"/>
      <c r="BJ68" s="789"/>
      <c r="BK68" s="789"/>
      <c r="BL68" s="789"/>
      <c r="BM68" s="789"/>
      <c r="BN68" s="789"/>
      <c r="BO68" s="790" t="s">
        <v>487</v>
      </c>
      <c r="BP68" s="483">
        <f>COUNTIF($BO$8:$BO$57,$BO68)</f>
        <v>0</v>
      </c>
      <c r="BQ68" s="483"/>
      <c r="BR68" s="790"/>
      <c r="BS68" s="790"/>
      <c r="BT68" s="790"/>
      <c r="BU68" s="790"/>
      <c r="BV68" s="790"/>
      <c r="BW68" s="790"/>
      <c r="BX68" s="790"/>
      <c r="BY68" s="790"/>
      <c r="BZ68" s="790"/>
      <c r="CA68" s="790"/>
      <c r="CB68" s="790"/>
      <c r="CC68" s="790"/>
      <c r="CD68" s="790"/>
      <c r="CE68" s="790"/>
      <c r="CF68" s="790"/>
      <c r="CG68" s="790"/>
      <c r="CH68" s="790"/>
      <c r="CI68" s="790"/>
      <c r="CJ68" s="790"/>
      <c r="CK68" s="790"/>
      <c r="CL68" s="790"/>
      <c r="CM68" s="790"/>
      <c r="CN68" s="790"/>
      <c r="CO68" s="790"/>
      <c r="CP68" s="790"/>
      <c r="CQ68" s="790"/>
      <c r="CR68" s="790"/>
      <c r="CS68" s="790"/>
      <c r="CT68" s="790"/>
      <c r="CU68" s="790"/>
      <c r="CV68" s="790"/>
      <c r="CW68" s="790"/>
      <c r="CX68" s="790"/>
      <c r="CY68" s="790"/>
      <c r="CZ68" s="790"/>
      <c r="DA68" s="790"/>
      <c r="DB68" s="790"/>
      <c r="DC68" s="790"/>
      <c r="DD68" s="790"/>
      <c r="DE68" s="790"/>
      <c r="DF68" s="790"/>
      <c r="DG68" s="790"/>
    </row>
    <row r="69" spans="2:111">
      <c r="B69" s="484"/>
      <c r="C69" s="485"/>
      <c r="D69" s="486"/>
      <c r="E69" s="486"/>
      <c r="F69" s="487"/>
      <c r="G69" s="487"/>
      <c r="H69" s="487"/>
      <c r="I69" s="487"/>
      <c r="J69" s="488"/>
      <c r="K69" s="488"/>
      <c r="L69" s="488"/>
      <c r="M69" s="488"/>
      <c r="N69" s="487"/>
      <c r="O69" s="488"/>
      <c r="P69" s="488"/>
      <c r="Q69" s="489" t="s">
        <v>414</v>
      </c>
      <c r="R69" s="791">
        <f t="shared" ref="R69:R71" si="13">COUNTIFS(Q$8:Q$57,Q69)</f>
        <v>0</v>
      </c>
      <c r="S69" s="484"/>
      <c r="T69" s="484"/>
      <c r="U69" s="484"/>
      <c r="V69" s="489"/>
      <c r="W69" s="791"/>
      <c r="X69" s="488"/>
      <c r="Y69" s="484"/>
      <c r="Z69" s="484"/>
      <c r="AA69" s="489"/>
      <c r="AB69" s="490"/>
      <c r="AC69" s="488"/>
      <c r="AD69" s="484"/>
      <c r="AE69" s="484"/>
      <c r="AF69" s="489"/>
      <c r="AG69" s="488"/>
      <c r="AH69" s="488"/>
      <c r="AI69" s="484"/>
      <c r="AJ69" s="484"/>
      <c r="AK69" s="489"/>
      <c r="AL69" s="490"/>
      <c r="AM69" s="491"/>
      <c r="AN69" s="483"/>
      <c r="AO69" s="483"/>
      <c r="AP69" s="790"/>
      <c r="AQ69" s="790"/>
      <c r="AR69" s="790"/>
      <c r="AS69" s="790"/>
      <c r="AT69" s="790"/>
      <c r="AU69" s="790"/>
      <c r="AV69" s="790"/>
      <c r="AW69" s="790"/>
      <c r="AX69" s="790"/>
      <c r="AY69" s="790"/>
      <c r="AZ69" s="790"/>
      <c r="BA69" s="789"/>
      <c r="BB69" s="789"/>
      <c r="BC69" s="789">
        <f t="shared" ref="BC69:BC76" si="14">COUNTIFS($I$8:$I$57,BC$67,$Q$8:$Q$57,$Q69)</f>
        <v>0</v>
      </c>
      <c r="BD69" s="789">
        <f t="shared" si="12"/>
        <v>0</v>
      </c>
      <c r="BE69" s="789">
        <f t="shared" si="12"/>
        <v>0</v>
      </c>
      <c r="BF69" s="789"/>
      <c r="BG69" s="789">
        <f t="shared" ref="BG69:BG70" si="15">BC69*1000+(BD69+BE69)*700</f>
        <v>0</v>
      </c>
      <c r="BH69" s="789"/>
      <c r="BI69" s="789"/>
      <c r="BJ69" s="789"/>
      <c r="BK69" s="789"/>
      <c r="BL69" s="789"/>
      <c r="BM69" s="789"/>
      <c r="BN69" s="789"/>
      <c r="BO69" s="790" t="s">
        <v>488</v>
      </c>
      <c r="BP69" s="483">
        <f t="shared" ref="BP69:BP73" si="16">COUNTIF($BO$8:$BO$57,$BO69)</f>
        <v>0</v>
      </c>
      <c r="BQ69" s="483"/>
      <c r="BR69" s="790"/>
      <c r="BS69" s="790"/>
      <c r="BT69" s="790"/>
      <c r="BU69" s="790"/>
      <c r="BV69" s="790"/>
      <c r="BW69" s="790"/>
      <c r="BX69" s="790"/>
      <c r="BY69" s="790"/>
      <c r="BZ69" s="790"/>
      <c r="CA69" s="790"/>
      <c r="CB69" s="790"/>
      <c r="CC69" s="790"/>
      <c r="CD69" s="790"/>
      <c r="CE69" s="790"/>
      <c r="CF69" s="790"/>
      <c r="CG69" s="790"/>
      <c r="CH69" s="790"/>
      <c r="CI69" s="790"/>
      <c r="CJ69" s="790"/>
      <c r="CK69" s="790"/>
      <c r="CL69" s="790"/>
      <c r="CM69" s="790"/>
      <c r="CN69" s="790"/>
      <c r="CO69" s="790"/>
      <c r="CP69" s="790"/>
      <c r="CQ69" s="790"/>
      <c r="CR69" s="790"/>
      <c r="CS69" s="790"/>
      <c r="CT69" s="790"/>
      <c r="CU69" s="790"/>
      <c r="CV69" s="790"/>
      <c r="CW69" s="790"/>
      <c r="CX69" s="790"/>
      <c r="CY69" s="790"/>
      <c r="CZ69" s="790"/>
      <c r="DA69" s="790"/>
      <c r="DB69" s="790"/>
      <c r="DC69" s="790"/>
      <c r="DD69" s="790"/>
      <c r="DE69" s="790"/>
      <c r="DF69" s="790"/>
      <c r="DG69" s="790"/>
    </row>
    <row r="70" spans="2:111">
      <c r="B70" s="484"/>
      <c r="C70" s="485"/>
      <c r="D70" s="486"/>
      <c r="E70" s="486"/>
      <c r="F70" s="487"/>
      <c r="G70" s="487"/>
      <c r="H70" s="487"/>
      <c r="I70" s="487"/>
      <c r="J70" s="488"/>
      <c r="K70" s="488"/>
      <c r="L70" s="488"/>
      <c r="M70" s="488"/>
      <c r="N70" s="487"/>
      <c r="O70" s="488"/>
      <c r="P70" s="488"/>
      <c r="Q70" s="489" t="s">
        <v>558</v>
      </c>
      <c r="R70" s="791">
        <f t="shared" si="13"/>
        <v>0</v>
      </c>
      <c r="S70" s="484"/>
      <c r="T70" s="484"/>
      <c r="U70" s="484"/>
      <c r="V70" s="489"/>
      <c r="W70" s="791"/>
      <c r="X70" s="488"/>
      <c r="Y70" s="484"/>
      <c r="Z70" s="484"/>
      <c r="AA70" s="489"/>
      <c r="AB70" s="490"/>
      <c r="AC70" s="488"/>
      <c r="AD70" s="484"/>
      <c r="AE70" s="484"/>
      <c r="AF70" s="489"/>
      <c r="AG70" s="488"/>
      <c r="AH70" s="488"/>
      <c r="AI70" s="484"/>
      <c r="AJ70" s="484"/>
      <c r="AK70" s="489"/>
      <c r="AL70" s="490"/>
      <c r="AM70" s="491"/>
      <c r="AN70" s="483"/>
      <c r="AO70" s="483"/>
      <c r="AP70" s="790"/>
      <c r="AQ70" s="790"/>
      <c r="AR70" s="790"/>
      <c r="AS70" s="790"/>
      <c r="AT70" s="790"/>
      <c r="AU70" s="790"/>
      <c r="AV70" s="790"/>
      <c r="AW70" s="790"/>
      <c r="AX70" s="790"/>
      <c r="AY70" s="790"/>
      <c r="AZ70" s="790"/>
      <c r="BA70" s="789"/>
      <c r="BB70" s="789"/>
      <c r="BC70" s="789">
        <f t="shared" si="14"/>
        <v>0</v>
      </c>
      <c r="BD70" s="789">
        <f t="shared" si="12"/>
        <v>0</v>
      </c>
      <c r="BE70" s="789">
        <f t="shared" si="12"/>
        <v>0</v>
      </c>
      <c r="BF70" s="789"/>
      <c r="BG70" s="789">
        <f t="shared" si="15"/>
        <v>0</v>
      </c>
      <c r="BH70" s="789"/>
      <c r="BI70" s="789"/>
      <c r="BJ70" s="789"/>
      <c r="BK70" s="789"/>
      <c r="BL70" s="789"/>
      <c r="BM70" s="789"/>
      <c r="BN70" s="789"/>
      <c r="BO70" s="790" t="s">
        <v>489</v>
      </c>
      <c r="BP70" s="483">
        <f t="shared" si="16"/>
        <v>0</v>
      </c>
      <c r="BQ70" s="483"/>
      <c r="BR70" s="790"/>
      <c r="BS70" s="790"/>
      <c r="BT70" s="790"/>
      <c r="BU70" s="790"/>
      <c r="BV70" s="790"/>
      <c r="BW70" s="790"/>
      <c r="BX70" s="790"/>
      <c r="BY70" s="790"/>
      <c r="BZ70" s="790"/>
      <c r="CA70" s="790"/>
      <c r="CB70" s="790"/>
      <c r="CC70" s="790"/>
      <c r="CD70" s="790"/>
      <c r="CE70" s="790"/>
      <c r="CF70" s="790"/>
      <c r="CG70" s="790"/>
      <c r="CH70" s="790"/>
      <c r="CI70" s="790"/>
      <c r="CJ70" s="790"/>
      <c r="CK70" s="790"/>
      <c r="CL70" s="790"/>
      <c r="CM70" s="790"/>
      <c r="CN70" s="790"/>
      <c r="CO70" s="790"/>
      <c r="CP70" s="790"/>
      <c r="CQ70" s="790"/>
      <c r="CR70" s="790"/>
      <c r="CS70" s="790"/>
      <c r="CT70" s="790"/>
      <c r="CU70" s="790"/>
      <c r="CV70" s="790"/>
      <c r="CW70" s="790"/>
      <c r="CX70" s="790"/>
      <c r="CY70" s="790"/>
      <c r="CZ70" s="790"/>
      <c r="DA70" s="790"/>
      <c r="DB70" s="790"/>
      <c r="DC70" s="790"/>
      <c r="DD70" s="790"/>
      <c r="DE70" s="790"/>
      <c r="DF70" s="790"/>
      <c r="DG70" s="790"/>
    </row>
    <row r="71" spans="2:111">
      <c r="B71" s="484"/>
      <c r="C71" s="485"/>
      <c r="D71" s="486"/>
      <c r="E71" s="486"/>
      <c r="F71" s="487"/>
      <c r="G71" s="487"/>
      <c r="H71" s="487"/>
      <c r="I71" s="487"/>
      <c r="J71" s="488"/>
      <c r="K71" s="488"/>
      <c r="L71" s="488"/>
      <c r="M71" s="488"/>
      <c r="N71" s="487"/>
      <c r="O71" s="488"/>
      <c r="P71" s="488"/>
      <c r="Q71" s="489" t="s">
        <v>553</v>
      </c>
      <c r="R71" s="791">
        <f t="shared" si="13"/>
        <v>0</v>
      </c>
      <c r="S71" s="484"/>
      <c r="T71" s="484"/>
      <c r="U71" s="484"/>
      <c r="V71" s="489"/>
      <c r="W71" s="791"/>
      <c r="X71" s="488"/>
      <c r="Y71" s="484"/>
      <c r="Z71" s="484"/>
      <c r="AA71" s="489"/>
      <c r="AB71" s="490"/>
      <c r="AC71" s="488"/>
      <c r="AD71" s="484"/>
      <c r="AE71" s="484"/>
      <c r="AF71" s="489"/>
      <c r="AG71" s="488"/>
      <c r="AH71" s="488"/>
      <c r="AI71" s="484"/>
      <c r="AJ71" s="484"/>
      <c r="AK71" s="489"/>
      <c r="AL71" s="490"/>
      <c r="AM71" s="491"/>
      <c r="AN71" s="483"/>
      <c r="AO71" s="483"/>
      <c r="AP71" s="790"/>
      <c r="AQ71" s="790"/>
      <c r="AR71" s="790"/>
      <c r="AS71" s="790"/>
      <c r="AT71" s="790"/>
      <c r="AU71" s="790"/>
      <c r="AV71" s="790"/>
      <c r="AW71" s="790"/>
      <c r="AX71" s="790"/>
      <c r="AY71" s="790"/>
      <c r="AZ71" s="790"/>
      <c r="BA71" s="789"/>
      <c r="BB71" s="789"/>
      <c r="BC71" s="789">
        <f t="shared" si="14"/>
        <v>0</v>
      </c>
      <c r="BD71" s="789">
        <f t="shared" si="12"/>
        <v>0</v>
      </c>
      <c r="BE71" s="789">
        <f t="shared" si="12"/>
        <v>0</v>
      </c>
      <c r="BF71" s="789"/>
      <c r="BG71" s="789">
        <f t="shared" ref="BG71" si="17">BC71*1000+(BD71+BE71)*700</f>
        <v>0</v>
      </c>
      <c r="BH71" s="789"/>
      <c r="BI71" s="789"/>
      <c r="BJ71" s="789"/>
      <c r="BK71" s="789"/>
      <c r="BL71" s="789"/>
      <c r="BM71" s="789"/>
      <c r="BN71" s="789"/>
      <c r="BO71" s="790" t="s">
        <v>490</v>
      </c>
      <c r="BP71" s="483">
        <f t="shared" si="16"/>
        <v>0</v>
      </c>
      <c r="BQ71" s="483"/>
      <c r="BR71" s="790"/>
      <c r="BS71" s="790"/>
      <c r="BT71" s="790"/>
      <c r="BU71" s="790"/>
      <c r="BV71" s="790"/>
      <c r="BW71" s="790"/>
      <c r="BX71" s="790"/>
      <c r="BY71" s="790"/>
      <c r="BZ71" s="790"/>
      <c r="CA71" s="790"/>
      <c r="CB71" s="790"/>
      <c r="CC71" s="790"/>
      <c r="CD71" s="790"/>
      <c r="CE71" s="790"/>
      <c r="CF71" s="790"/>
      <c r="CG71" s="790"/>
      <c r="CH71" s="790"/>
      <c r="CI71" s="790"/>
      <c r="CJ71" s="790"/>
      <c r="CK71" s="790"/>
      <c r="CL71" s="790"/>
      <c r="CM71" s="790"/>
      <c r="CN71" s="790"/>
      <c r="CO71" s="790"/>
      <c r="CP71" s="790"/>
      <c r="CQ71" s="790"/>
      <c r="CR71" s="790"/>
      <c r="CS71" s="790"/>
      <c r="CT71" s="790"/>
      <c r="CU71" s="790"/>
      <c r="CV71" s="790"/>
      <c r="CW71" s="790"/>
      <c r="CX71" s="790"/>
      <c r="CY71" s="790"/>
      <c r="CZ71" s="790"/>
      <c r="DA71" s="790"/>
      <c r="DB71" s="790"/>
      <c r="DC71" s="790"/>
      <c r="DD71" s="790"/>
      <c r="DE71" s="790"/>
      <c r="DF71" s="790"/>
      <c r="DG71" s="790"/>
    </row>
    <row r="72" spans="2:111">
      <c r="B72" s="484"/>
      <c r="C72" s="485"/>
      <c r="D72" s="486"/>
      <c r="E72" s="486"/>
      <c r="F72" s="487"/>
      <c r="G72" s="487"/>
      <c r="H72" s="487"/>
      <c r="I72" s="487"/>
      <c r="J72" s="488"/>
      <c r="K72" s="488"/>
      <c r="L72" s="488"/>
      <c r="M72" s="488"/>
      <c r="N72" s="487"/>
      <c r="O72" s="488"/>
      <c r="P72" s="488"/>
      <c r="Q72" s="489"/>
      <c r="R72" s="791"/>
      <c r="S72" s="484"/>
      <c r="T72" s="484"/>
      <c r="U72" s="484"/>
      <c r="V72" s="489"/>
      <c r="W72" s="791"/>
      <c r="X72" s="488"/>
      <c r="Y72" s="484"/>
      <c r="Z72" s="484"/>
      <c r="AA72" s="489"/>
      <c r="AB72" s="490"/>
      <c r="AC72" s="488"/>
      <c r="AD72" s="484"/>
      <c r="AE72" s="484"/>
      <c r="AF72" s="489"/>
      <c r="AG72" s="488"/>
      <c r="AH72" s="488"/>
      <c r="AI72" s="484"/>
      <c r="AJ72" s="484"/>
      <c r="AK72" s="489"/>
      <c r="AL72" s="490"/>
      <c r="AM72" s="491"/>
      <c r="AN72" s="483"/>
      <c r="AO72" s="483"/>
      <c r="AP72" s="790"/>
      <c r="AQ72" s="790"/>
      <c r="AR72" s="790"/>
      <c r="AS72" s="790"/>
      <c r="AT72" s="790"/>
      <c r="AU72" s="790"/>
      <c r="AV72" s="790"/>
      <c r="AW72" s="790"/>
      <c r="AX72" s="790"/>
      <c r="AY72" s="790"/>
      <c r="AZ72" s="790"/>
      <c r="BA72" s="789"/>
      <c r="BB72" s="789"/>
      <c r="BC72" s="789"/>
      <c r="BD72" s="789"/>
      <c r="BE72" s="789"/>
      <c r="BF72" s="789"/>
      <c r="BG72" s="789"/>
      <c r="BH72" s="789"/>
      <c r="BI72" s="789"/>
      <c r="BJ72" s="789"/>
      <c r="BK72" s="789"/>
      <c r="BL72" s="789"/>
      <c r="BM72" s="789"/>
      <c r="BN72" s="789"/>
      <c r="BO72" s="790" t="s">
        <v>491</v>
      </c>
      <c r="BP72" s="483">
        <f t="shared" si="16"/>
        <v>0</v>
      </c>
      <c r="BQ72" s="483"/>
      <c r="BR72" s="790"/>
      <c r="BS72" s="790"/>
      <c r="BT72" s="790"/>
      <c r="BU72" s="790"/>
      <c r="BV72" s="790"/>
      <c r="BW72" s="790"/>
      <c r="BX72" s="790"/>
      <c r="BY72" s="790"/>
      <c r="BZ72" s="790"/>
      <c r="CA72" s="790"/>
      <c r="CB72" s="790"/>
      <c r="CC72" s="790"/>
      <c r="CD72" s="790"/>
      <c r="CE72" s="790"/>
      <c r="CF72" s="790"/>
      <c r="CG72" s="790"/>
      <c r="CH72" s="790"/>
      <c r="CI72" s="790"/>
      <c r="CJ72" s="790"/>
      <c r="CK72" s="790"/>
      <c r="CL72" s="790"/>
      <c r="CM72" s="790"/>
      <c r="CN72" s="790"/>
      <c r="CO72" s="790"/>
      <c r="CP72" s="790"/>
      <c r="CQ72" s="790"/>
      <c r="CR72" s="790"/>
      <c r="CS72" s="790"/>
      <c r="CT72" s="790"/>
      <c r="CU72" s="790"/>
      <c r="CV72" s="790"/>
      <c r="CW72" s="790"/>
      <c r="CX72" s="790"/>
      <c r="CY72" s="790"/>
      <c r="CZ72" s="790"/>
      <c r="DA72" s="790"/>
      <c r="DB72" s="790"/>
      <c r="DC72" s="790"/>
      <c r="DD72" s="790"/>
      <c r="DE72" s="790"/>
      <c r="DF72" s="790"/>
      <c r="DG72" s="790"/>
    </row>
    <row r="73" spans="2:111">
      <c r="B73" s="484"/>
      <c r="C73" s="485"/>
      <c r="D73" s="486"/>
      <c r="E73" s="486"/>
      <c r="F73" s="487"/>
      <c r="G73" s="487"/>
      <c r="H73" s="487"/>
      <c r="I73" s="487"/>
      <c r="J73" s="488"/>
      <c r="K73" s="488"/>
      <c r="L73" s="488"/>
      <c r="M73" s="488"/>
      <c r="N73" s="487"/>
      <c r="O73" s="488"/>
      <c r="P73" s="488"/>
      <c r="Q73" s="489" t="s">
        <v>416</v>
      </c>
      <c r="R73" s="791">
        <f t="shared" ref="R73:R76" si="18">COUNTIFS(Q$8:Q$57,Q73)</f>
        <v>0</v>
      </c>
      <c r="S73" s="484"/>
      <c r="T73" s="484"/>
      <c r="U73" s="484"/>
      <c r="V73" s="489"/>
      <c r="W73" s="791"/>
      <c r="X73" s="488"/>
      <c r="Y73" s="484"/>
      <c r="Z73" s="484"/>
      <c r="AA73" s="489"/>
      <c r="AB73" s="490"/>
      <c r="AC73" s="488"/>
      <c r="AD73" s="484"/>
      <c r="AE73" s="484"/>
      <c r="AF73" s="489"/>
      <c r="AG73" s="488"/>
      <c r="AH73" s="488"/>
      <c r="AI73" s="484"/>
      <c r="AJ73" s="484"/>
      <c r="AK73" s="489"/>
      <c r="AL73" s="490"/>
      <c r="AM73" s="491"/>
      <c r="AN73" s="483"/>
      <c r="AO73" s="483"/>
      <c r="AP73" s="790"/>
      <c r="AQ73" s="790"/>
      <c r="AR73" s="790"/>
      <c r="AS73" s="790"/>
      <c r="AT73" s="790"/>
      <c r="AU73" s="790"/>
      <c r="AV73" s="790"/>
      <c r="AW73" s="790"/>
      <c r="AX73" s="790"/>
      <c r="AY73" s="790"/>
      <c r="AZ73" s="790"/>
      <c r="BA73" s="789"/>
      <c r="BB73" s="789"/>
      <c r="BC73" s="789">
        <f t="shared" si="14"/>
        <v>0</v>
      </c>
      <c r="BD73" s="789">
        <f t="shared" si="12"/>
        <v>0</v>
      </c>
      <c r="BE73" s="789">
        <f t="shared" si="12"/>
        <v>0</v>
      </c>
      <c r="BF73" s="789"/>
      <c r="BG73" s="789">
        <f t="shared" ref="BG73:BG76" si="19">BC73*1000+(BD73+BE73)*700</f>
        <v>0</v>
      </c>
      <c r="BH73" s="789"/>
      <c r="BI73" s="789"/>
      <c r="BJ73" s="789"/>
      <c r="BK73" s="789"/>
      <c r="BL73" s="789"/>
      <c r="BM73" s="789"/>
      <c r="BN73" s="789"/>
      <c r="BO73" s="790" t="s">
        <v>492</v>
      </c>
      <c r="BP73" s="483">
        <f t="shared" si="16"/>
        <v>0</v>
      </c>
      <c r="BQ73" s="483"/>
      <c r="BR73" s="790"/>
      <c r="BS73" s="790"/>
      <c r="BT73" s="790"/>
      <c r="BU73" s="790"/>
      <c r="BV73" s="790"/>
      <c r="BW73" s="790"/>
      <c r="BX73" s="790"/>
      <c r="BY73" s="790"/>
      <c r="BZ73" s="790"/>
      <c r="CA73" s="790"/>
      <c r="CB73" s="790"/>
      <c r="CC73" s="790"/>
      <c r="CD73" s="790"/>
      <c r="CE73" s="790"/>
      <c r="CF73" s="790"/>
      <c r="CG73" s="790"/>
      <c r="CH73" s="790"/>
      <c r="CI73" s="790"/>
      <c r="CJ73" s="790"/>
      <c r="CK73" s="790"/>
      <c r="CL73" s="790"/>
      <c r="CM73" s="790"/>
      <c r="CN73" s="790"/>
      <c r="CO73" s="790"/>
      <c r="CP73" s="790"/>
      <c r="CQ73" s="790"/>
      <c r="CR73" s="790"/>
      <c r="CS73" s="790"/>
      <c r="CT73" s="790"/>
      <c r="CU73" s="790"/>
      <c r="CV73" s="790"/>
      <c r="CW73" s="790"/>
      <c r="CX73" s="790"/>
      <c r="CY73" s="790"/>
      <c r="CZ73" s="790"/>
      <c r="DA73" s="790"/>
      <c r="DB73" s="790"/>
      <c r="DC73" s="790"/>
      <c r="DD73" s="790"/>
      <c r="DE73" s="790"/>
      <c r="DF73" s="790"/>
      <c r="DG73" s="790"/>
    </row>
    <row r="74" spans="2:111">
      <c r="B74" s="484"/>
      <c r="C74" s="485"/>
      <c r="D74" s="486"/>
      <c r="E74" s="486"/>
      <c r="F74" s="487"/>
      <c r="G74" s="487"/>
      <c r="H74" s="487"/>
      <c r="I74" s="487"/>
      <c r="J74" s="488"/>
      <c r="K74" s="488"/>
      <c r="L74" s="488"/>
      <c r="M74" s="488"/>
      <c r="N74" s="487"/>
      <c r="O74" s="488"/>
      <c r="P74" s="488"/>
      <c r="Q74" s="489" t="s">
        <v>417</v>
      </c>
      <c r="R74" s="791">
        <f t="shared" si="18"/>
        <v>0</v>
      </c>
      <c r="S74" s="484"/>
      <c r="T74" s="484"/>
      <c r="U74" s="484"/>
      <c r="V74" s="489"/>
      <c r="W74" s="791"/>
      <c r="X74" s="488"/>
      <c r="Y74" s="484"/>
      <c r="Z74" s="484"/>
      <c r="AA74" s="489"/>
      <c r="AB74" s="490"/>
      <c r="AC74" s="488"/>
      <c r="AD74" s="484"/>
      <c r="AE74" s="484"/>
      <c r="AF74" s="489"/>
      <c r="AG74" s="488"/>
      <c r="AH74" s="488"/>
      <c r="AI74" s="484"/>
      <c r="AJ74" s="484"/>
      <c r="AK74" s="489"/>
      <c r="AL74" s="490"/>
      <c r="AM74" s="491"/>
      <c r="AN74" s="483"/>
      <c r="AO74" s="483"/>
      <c r="AP74" s="790"/>
      <c r="AQ74" s="790"/>
      <c r="AR74" s="790"/>
      <c r="AS74" s="790"/>
      <c r="AT74" s="790"/>
      <c r="AU74" s="790"/>
      <c r="AV74" s="790"/>
      <c r="AW74" s="790"/>
      <c r="AX74" s="790"/>
      <c r="AY74" s="790"/>
      <c r="AZ74" s="790"/>
      <c r="BA74" s="789"/>
      <c r="BB74" s="789"/>
      <c r="BC74" s="789">
        <f t="shared" si="14"/>
        <v>0</v>
      </c>
      <c r="BD74" s="789">
        <f t="shared" si="12"/>
        <v>0</v>
      </c>
      <c r="BE74" s="789">
        <f t="shared" si="12"/>
        <v>0</v>
      </c>
      <c r="BF74" s="789"/>
      <c r="BG74" s="789">
        <f t="shared" si="19"/>
        <v>0</v>
      </c>
      <c r="BH74" s="789"/>
      <c r="BI74" s="789"/>
      <c r="BJ74" s="789"/>
      <c r="BK74" s="789"/>
      <c r="BL74" s="789"/>
      <c r="BM74" s="789"/>
      <c r="BN74" s="789"/>
      <c r="BO74" s="790"/>
      <c r="BP74" s="483"/>
      <c r="BQ74" s="483"/>
      <c r="BR74" s="790"/>
      <c r="BS74" s="790"/>
      <c r="BT74" s="790"/>
      <c r="BU74" s="790"/>
      <c r="BV74" s="790"/>
      <c r="BW74" s="790"/>
      <c r="BX74" s="790"/>
      <c r="BY74" s="790"/>
      <c r="BZ74" s="790"/>
      <c r="CA74" s="790"/>
      <c r="CB74" s="790"/>
      <c r="CC74" s="790"/>
      <c r="CD74" s="790"/>
      <c r="CE74" s="790"/>
      <c r="CF74" s="790"/>
      <c r="CG74" s="790"/>
      <c r="CH74" s="790"/>
      <c r="CI74" s="790"/>
      <c r="CJ74" s="790"/>
      <c r="CK74" s="790"/>
      <c r="CL74" s="790"/>
      <c r="CM74" s="790"/>
      <c r="CN74" s="790"/>
      <c r="CO74" s="790"/>
      <c r="CP74" s="790"/>
      <c r="CQ74" s="790"/>
      <c r="CR74" s="790"/>
      <c r="CS74" s="790"/>
      <c r="CT74" s="790"/>
      <c r="CU74" s="790"/>
      <c r="CV74" s="790"/>
      <c r="CW74" s="790"/>
      <c r="CX74" s="790"/>
      <c r="CY74" s="790"/>
      <c r="CZ74" s="790"/>
      <c r="DA74" s="790"/>
      <c r="DB74" s="790"/>
      <c r="DC74" s="790"/>
      <c r="DD74" s="790"/>
      <c r="DE74" s="790"/>
      <c r="DF74" s="790"/>
      <c r="DG74" s="790"/>
    </row>
    <row r="75" spans="2:111">
      <c r="B75" s="484"/>
      <c r="C75" s="485"/>
      <c r="D75" s="486"/>
      <c r="E75" s="486"/>
      <c r="F75" s="487"/>
      <c r="G75" s="487"/>
      <c r="H75" s="487"/>
      <c r="I75" s="487"/>
      <c r="J75" s="488"/>
      <c r="K75" s="488"/>
      <c r="L75" s="488"/>
      <c r="M75" s="488"/>
      <c r="N75" s="487"/>
      <c r="O75" s="488"/>
      <c r="P75" s="488"/>
      <c r="Q75" s="489" t="s">
        <v>560</v>
      </c>
      <c r="R75" s="791">
        <f t="shared" si="18"/>
        <v>0</v>
      </c>
      <c r="S75" s="484"/>
      <c r="T75" s="484"/>
      <c r="U75" s="484"/>
      <c r="V75" s="489"/>
      <c r="W75" s="791"/>
      <c r="X75" s="488"/>
      <c r="Y75" s="484"/>
      <c r="Z75" s="484"/>
      <c r="AA75" s="489"/>
      <c r="AB75" s="490"/>
      <c r="AC75" s="488"/>
      <c r="AD75" s="484"/>
      <c r="AE75" s="484"/>
      <c r="AF75" s="489"/>
      <c r="AG75" s="488"/>
      <c r="AH75" s="488"/>
      <c r="AI75" s="484"/>
      <c r="AJ75" s="484"/>
      <c r="AK75" s="489"/>
      <c r="AL75" s="490"/>
      <c r="AM75" s="491"/>
      <c r="AN75" s="483"/>
      <c r="AO75" s="483"/>
      <c r="AP75" s="790"/>
      <c r="AQ75" s="790"/>
      <c r="AR75" s="790"/>
      <c r="AS75" s="790"/>
      <c r="AT75" s="790"/>
      <c r="AU75" s="790"/>
      <c r="AV75" s="790"/>
      <c r="AW75" s="790"/>
      <c r="AX75" s="790"/>
      <c r="AY75" s="790"/>
      <c r="AZ75" s="790"/>
      <c r="BA75" s="789"/>
      <c r="BB75" s="789"/>
      <c r="BC75" s="789">
        <f t="shared" si="14"/>
        <v>0</v>
      </c>
      <c r="BD75" s="789">
        <f t="shared" si="12"/>
        <v>0</v>
      </c>
      <c r="BE75" s="789">
        <f t="shared" si="12"/>
        <v>0</v>
      </c>
      <c r="BF75" s="789"/>
      <c r="BG75" s="789">
        <f t="shared" si="19"/>
        <v>0</v>
      </c>
      <c r="BH75" s="789"/>
      <c r="BI75" s="789"/>
      <c r="BJ75" s="789"/>
      <c r="BK75" s="789"/>
      <c r="BL75" s="789"/>
      <c r="BM75" s="789"/>
      <c r="BN75" s="789"/>
      <c r="BO75" s="790"/>
      <c r="BP75" s="483"/>
      <c r="BQ75" s="483"/>
      <c r="BR75" s="790"/>
      <c r="BS75" s="790"/>
      <c r="BT75" s="790"/>
      <c r="BU75" s="790"/>
      <c r="BV75" s="790"/>
      <c r="BW75" s="790"/>
      <c r="BX75" s="790"/>
      <c r="BY75" s="790"/>
      <c r="BZ75" s="790"/>
      <c r="CA75" s="790"/>
      <c r="CB75" s="790"/>
      <c r="CC75" s="790"/>
      <c r="CD75" s="790"/>
      <c r="CE75" s="790"/>
      <c r="CF75" s="790"/>
      <c r="CG75" s="790"/>
      <c r="CH75" s="790"/>
      <c r="CI75" s="790"/>
      <c r="CJ75" s="790"/>
      <c r="CK75" s="790"/>
      <c r="CL75" s="790"/>
      <c r="CM75" s="790"/>
      <c r="CN75" s="790"/>
      <c r="CO75" s="790"/>
      <c r="CP75" s="790"/>
      <c r="CQ75" s="790"/>
      <c r="CR75" s="790"/>
      <c r="CS75" s="790"/>
      <c r="CT75" s="790"/>
      <c r="CU75" s="790"/>
      <c r="CV75" s="790"/>
      <c r="CW75" s="790"/>
      <c r="CX75" s="790"/>
      <c r="CY75" s="790"/>
      <c r="CZ75" s="790"/>
      <c r="DA75" s="790"/>
      <c r="DB75" s="790"/>
      <c r="DC75" s="790"/>
      <c r="DD75" s="790"/>
      <c r="DE75" s="790"/>
      <c r="DF75" s="790"/>
      <c r="DG75" s="790"/>
    </row>
    <row r="76" spans="2:111">
      <c r="B76" s="484"/>
      <c r="C76" s="485"/>
      <c r="D76" s="486"/>
      <c r="E76" s="486"/>
      <c r="F76" s="487"/>
      <c r="G76" s="487"/>
      <c r="H76" s="487"/>
      <c r="I76" s="487"/>
      <c r="J76" s="488"/>
      <c r="K76" s="488"/>
      <c r="L76" s="488"/>
      <c r="M76" s="488"/>
      <c r="N76" s="487"/>
      <c r="O76" s="488"/>
      <c r="P76" s="488"/>
      <c r="Q76" s="489" t="s">
        <v>554</v>
      </c>
      <c r="R76" s="791">
        <f t="shared" si="18"/>
        <v>0</v>
      </c>
      <c r="S76" s="488"/>
      <c r="T76" s="484"/>
      <c r="U76" s="484"/>
      <c r="V76" s="489"/>
      <c r="W76" s="490"/>
      <c r="X76" s="488"/>
      <c r="Y76" s="484"/>
      <c r="Z76" s="484"/>
      <c r="AA76" s="489"/>
      <c r="AB76" s="490"/>
      <c r="AC76" s="488"/>
      <c r="AD76" s="484"/>
      <c r="AE76" s="484"/>
      <c r="AF76" s="489"/>
      <c r="AG76" s="488"/>
      <c r="AH76" s="488"/>
      <c r="AI76" s="484"/>
      <c r="AJ76" s="484"/>
      <c r="AK76" s="489"/>
      <c r="AL76" s="490"/>
      <c r="AM76" s="491"/>
      <c r="AN76" s="483"/>
      <c r="AO76" s="483"/>
      <c r="AP76" s="790"/>
      <c r="AQ76" s="790"/>
      <c r="AR76" s="790"/>
      <c r="AS76" s="790"/>
      <c r="AT76" s="790"/>
      <c r="AU76" s="790"/>
      <c r="AV76" s="790"/>
      <c r="AW76" s="790"/>
      <c r="AX76" s="790"/>
      <c r="AY76" s="790"/>
      <c r="AZ76" s="790"/>
      <c r="BA76" s="789"/>
      <c r="BB76" s="789"/>
      <c r="BC76" s="789">
        <f t="shared" si="14"/>
        <v>0</v>
      </c>
      <c r="BD76" s="789">
        <f t="shared" si="12"/>
        <v>0</v>
      </c>
      <c r="BE76" s="789">
        <f t="shared" si="12"/>
        <v>0</v>
      </c>
      <c r="BF76" s="789"/>
      <c r="BG76" s="789">
        <f t="shared" si="19"/>
        <v>0</v>
      </c>
      <c r="BH76" s="789"/>
      <c r="BI76" s="789"/>
      <c r="BJ76" s="789"/>
      <c r="BK76" s="789"/>
      <c r="BL76" s="789"/>
      <c r="BM76" s="789"/>
      <c r="BN76" s="789"/>
      <c r="BO76" s="790"/>
      <c r="BP76" s="483"/>
      <c r="BQ76" s="483"/>
      <c r="BR76" s="790"/>
      <c r="BS76" s="790"/>
      <c r="BT76" s="790"/>
      <c r="BU76" s="790"/>
      <c r="BV76" s="790"/>
      <c r="BW76" s="790"/>
      <c r="BX76" s="790"/>
      <c r="BY76" s="790"/>
      <c r="BZ76" s="790"/>
      <c r="CA76" s="790"/>
      <c r="CB76" s="790"/>
      <c r="CC76" s="790"/>
      <c r="CD76" s="790"/>
      <c r="CE76" s="790"/>
      <c r="CF76" s="790"/>
      <c r="CG76" s="790"/>
      <c r="CH76" s="790"/>
      <c r="CI76" s="790"/>
      <c r="CJ76" s="790"/>
      <c r="CK76" s="790"/>
      <c r="CL76" s="790"/>
      <c r="CM76" s="790"/>
      <c r="CN76" s="790"/>
      <c r="CO76" s="790"/>
      <c r="CP76" s="790"/>
      <c r="CQ76" s="790"/>
      <c r="CR76" s="790"/>
      <c r="CS76" s="790"/>
      <c r="CT76" s="790"/>
      <c r="CU76" s="790"/>
      <c r="CV76" s="790"/>
      <c r="CW76" s="790"/>
      <c r="CX76" s="790"/>
      <c r="CY76" s="790"/>
      <c r="CZ76" s="790"/>
      <c r="DA76" s="790"/>
      <c r="DB76" s="790"/>
      <c r="DC76" s="790"/>
      <c r="DD76" s="790"/>
      <c r="DE76" s="790"/>
      <c r="DF76" s="790"/>
      <c r="DG76" s="790"/>
    </row>
    <row r="77" spans="2:111">
      <c r="B77" s="484"/>
      <c r="C77" s="485"/>
      <c r="D77" s="486"/>
      <c r="E77" s="486"/>
      <c r="F77" s="487"/>
      <c r="G77" s="487"/>
      <c r="H77" s="487"/>
      <c r="I77" s="487"/>
      <c r="J77" s="488"/>
      <c r="K77" s="488"/>
      <c r="L77" s="488"/>
      <c r="M77" s="488"/>
      <c r="N77" s="487"/>
      <c r="O77" s="488"/>
      <c r="P77" s="488"/>
      <c r="Q77" s="489"/>
      <c r="R77" s="490"/>
      <c r="S77" s="488"/>
      <c r="T77" s="484"/>
      <c r="U77" s="484"/>
      <c r="V77" s="489"/>
      <c r="W77" s="490"/>
      <c r="X77" s="488"/>
      <c r="Y77" s="484"/>
      <c r="Z77" s="484"/>
      <c r="AA77" s="489"/>
      <c r="AB77" s="490"/>
      <c r="AC77" s="488"/>
      <c r="AD77" s="484"/>
      <c r="AE77" s="484"/>
      <c r="AF77" s="489"/>
      <c r="AG77" s="488"/>
      <c r="AH77" s="488"/>
      <c r="AI77" s="484"/>
      <c r="AJ77" s="484"/>
      <c r="AK77" s="489"/>
      <c r="AL77" s="490"/>
      <c r="AM77" s="491"/>
      <c r="AN77" s="483"/>
      <c r="AO77" s="483"/>
      <c r="AP77" s="790"/>
      <c r="AQ77" s="790"/>
      <c r="AR77" s="790"/>
      <c r="AS77" s="790"/>
      <c r="AT77" s="790"/>
      <c r="AU77" s="790"/>
      <c r="AV77" s="790"/>
      <c r="AW77" s="790"/>
      <c r="AX77" s="790"/>
      <c r="AY77" s="790"/>
      <c r="AZ77" s="790"/>
      <c r="BA77" s="789"/>
      <c r="BB77" s="789"/>
      <c r="BC77" s="789"/>
      <c r="BD77" s="789"/>
      <c r="BE77" s="789"/>
      <c r="BF77" s="789"/>
      <c r="BG77" s="789"/>
      <c r="BH77" s="789"/>
      <c r="BI77" s="789"/>
      <c r="BJ77" s="789"/>
      <c r="BK77" s="789"/>
      <c r="BL77" s="789"/>
      <c r="BM77" s="789"/>
      <c r="BN77" s="789"/>
      <c r="BO77" s="790"/>
      <c r="BP77" s="483"/>
      <c r="BQ77" s="483"/>
      <c r="BR77" s="790"/>
      <c r="BS77" s="790"/>
      <c r="BT77" s="790"/>
      <c r="BU77" s="790"/>
      <c r="BV77" s="790"/>
      <c r="BW77" s="790"/>
      <c r="BX77" s="790"/>
      <c r="BY77" s="790"/>
      <c r="BZ77" s="790"/>
      <c r="CA77" s="790"/>
      <c r="CB77" s="790"/>
      <c r="CC77" s="790"/>
      <c r="CD77" s="790"/>
      <c r="CE77" s="790"/>
      <c r="CF77" s="790"/>
      <c r="CG77" s="790"/>
      <c r="CH77" s="790"/>
      <c r="CI77" s="790"/>
      <c r="CJ77" s="790"/>
      <c r="CK77" s="790"/>
      <c r="CL77" s="790"/>
      <c r="CM77" s="790"/>
      <c r="CN77" s="790"/>
      <c r="CO77" s="790"/>
      <c r="CP77" s="790"/>
      <c r="CQ77" s="790"/>
      <c r="CR77" s="790"/>
      <c r="CS77" s="790"/>
      <c r="CT77" s="790"/>
      <c r="CU77" s="790"/>
      <c r="CV77" s="790"/>
      <c r="CW77" s="790"/>
      <c r="CX77" s="790"/>
      <c r="CY77" s="790"/>
      <c r="CZ77" s="790"/>
      <c r="DA77" s="790"/>
      <c r="DB77" s="790"/>
      <c r="DC77" s="790"/>
      <c r="DD77" s="790"/>
      <c r="DE77" s="790"/>
      <c r="DF77" s="790"/>
      <c r="DG77" s="790"/>
    </row>
    <row r="78" spans="2:111">
      <c r="B78" s="484"/>
      <c r="C78" s="485"/>
      <c r="D78" s="486"/>
      <c r="E78" s="486"/>
      <c r="F78" s="487"/>
      <c r="G78" s="487"/>
      <c r="H78" s="487"/>
      <c r="I78" s="487"/>
      <c r="J78" s="488"/>
      <c r="K78" s="488"/>
      <c r="L78" s="488"/>
      <c r="M78" s="488"/>
      <c r="N78" s="487"/>
      <c r="O78" s="488"/>
      <c r="P78" s="488"/>
      <c r="Q78" s="489"/>
      <c r="R78" s="490"/>
      <c r="S78" s="488"/>
      <c r="T78" s="484"/>
      <c r="U78" s="484"/>
      <c r="V78" s="489" t="s">
        <v>413</v>
      </c>
      <c r="W78" s="490">
        <f>COUNTIFS(V$8:V$57,V78)</f>
        <v>0</v>
      </c>
      <c r="X78" s="488"/>
      <c r="Y78" s="484"/>
      <c r="Z78" s="484"/>
      <c r="AA78" s="489"/>
      <c r="AB78" s="490"/>
      <c r="AC78" s="488"/>
      <c r="AD78" s="484"/>
      <c r="AE78" s="484"/>
      <c r="AF78" s="489"/>
      <c r="AG78" s="488"/>
      <c r="AH78" s="488"/>
      <c r="AI78" s="484"/>
      <c r="AJ78" s="484"/>
      <c r="AK78" s="489"/>
      <c r="AL78" s="490"/>
      <c r="AM78" s="491"/>
      <c r="AN78" s="483"/>
      <c r="AO78" s="483"/>
      <c r="AP78" s="790"/>
      <c r="AQ78" s="790"/>
      <c r="AR78" s="790"/>
      <c r="AS78" s="790"/>
      <c r="AT78" s="790"/>
      <c r="AU78" s="790"/>
      <c r="AV78" s="790"/>
      <c r="AW78" s="790"/>
      <c r="AX78" s="790"/>
      <c r="AY78" s="790"/>
      <c r="AZ78" s="790"/>
      <c r="BA78" s="789"/>
      <c r="BB78" s="789"/>
      <c r="BC78" s="789">
        <f>COUNTIFS($I$8:$I$57,BC$67,$V$8:$V$57,$V78)</f>
        <v>0</v>
      </c>
      <c r="BD78" s="789">
        <f t="shared" ref="BD78:BE85" si="20">COUNTIFS($I$8:$I$57,BD$67,$V$8:$V$57,$V78)</f>
        <v>0</v>
      </c>
      <c r="BE78" s="789">
        <f t="shared" si="20"/>
        <v>0</v>
      </c>
      <c r="BF78" s="789"/>
      <c r="BG78" s="789">
        <f t="shared" ref="BG78:BG80" si="21">BC78*1000+(BD78+BE78)*700</f>
        <v>0</v>
      </c>
      <c r="BH78" s="789"/>
      <c r="BI78" s="789"/>
      <c r="BJ78" s="789"/>
      <c r="BK78" s="789"/>
      <c r="BL78" s="789"/>
      <c r="BM78" s="789"/>
      <c r="BN78" s="789"/>
      <c r="BO78" s="790"/>
      <c r="BP78" s="483"/>
      <c r="BQ78" s="483"/>
      <c r="BR78" s="790"/>
      <c r="BS78" s="790"/>
      <c r="BT78" s="790"/>
      <c r="BU78" s="790"/>
      <c r="BV78" s="790"/>
      <c r="BW78" s="790"/>
      <c r="BX78" s="790"/>
      <c r="BY78" s="790"/>
      <c r="BZ78" s="790"/>
      <c r="CA78" s="790"/>
      <c r="CB78" s="790"/>
      <c r="CC78" s="790"/>
      <c r="CD78" s="790"/>
      <c r="CE78" s="790"/>
      <c r="CF78" s="790"/>
      <c r="CG78" s="790"/>
      <c r="CH78" s="790"/>
      <c r="CI78" s="790"/>
      <c r="CJ78" s="790"/>
      <c r="CK78" s="790"/>
      <c r="CL78" s="790"/>
      <c r="CM78" s="790"/>
      <c r="CN78" s="790"/>
      <c r="CO78" s="790"/>
      <c r="CP78" s="790"/>
      <c r="CQ78" s="790"/>
      <c r="CR78" s="790"/>
      <c r="CS78" s="790"/>
      <c r="CT78" s="790"/>
      <c r="CU78" s="790"/>
      <c r="CV78" s="790"/>
      <c r="CW78" s="790"/>
      <c r="CX78" s="790"/>
      <c r="CY78" s="790"/>
      <c r="CZ78" s="790"/>
      <c r="DA78" s="790"/>
      <c r="DB78" s="790"/>
      <c r="DC78" s="790"/>
      <c r="DD78" s="790"/>
      <c r="DE78" s="790"/>
      <c r="DF78" s="790"/>
      <c r="DG78" s="790"/>
    </row>
    <row r="79" spans="2:111">
      <c r="B79" s="484"/>
      <c r="C79" s="485"/>
      <c r="D79" s="486"/>
      <c r="E79" s="486"/>
      <c r="F79" s="487"/>
      <c r="G79" s="487"/>
      <c r="H79" s="487"/>
      <c r="I79" s="487"/>
      <c r="J79" s="488"/>
      <c r="K79" s="488"/>
      <c r="L79" s="488"/>
      <c r="M79" s="488"/>
      <c r="N79" s="487"/>
      <c r="O79" s="488"/>
      <c r="P79" s="488"/>
      <c r="Q79" s="489"/>
      <c r="R79" s="490"/>
      <c r="S79" s="488"/>
      <c r="T79" s="484"/>
      <c r="U79" s="484"/>
      <c r="V79" s="489" t="s">
        <v>414</v>
      </c>
      <c r="W79" s="490">
        <f t="shared" ref="W79:W80" si="22">COUNTIFS(V$8:V$57,V79)</f>
        <v>0</v>
      </c>
      <c r="X79" s="488"/>
      <c r="Y79" s="484"/>
      <c r="Z79" s="484"/>
      <c r="AA79" s="489"/>
      <c r="AB79" s="490"/>
      <c r="AC79" s="488"/>
      <c r="AD79" s="484"/>
      <c r="AE79" s="484"/>
      <c r="AF79" s="489"/>
      <c r="AG79" s="488"/>
      <c r="AH79" s="488"/>
      <c r="AI79" s="484"/>
      <c r="AJ79" s="484"/>
      <c r="AK79" s="489"/>
      <c r="AL79" s="490"/>
      <c r="AM79" s="491"/>
      <c r="AN79" s="483"/>
      <c r="AO79" s="483"/>
      <c r="AP79" s="790"/>
      <c r="AQ79" s="790"/>
      <c r="AR79" s="790"/>
      <c r="AS79" s="790"/>
      <c r="AT79" s="790"/>
      <c r="AU79" s="790"/>
      <c r="AV79" s="790"/>
      <c r="AW79" s="790"/>
      <c r="AX79" s="790"/>
      <c r="AY79" s="790"/>
      <c r="AZ79" s="790"/>
      <c r="BA79" s="789"/>
      <c r="BB79" s="789"/>
      <c r="BC79" s="789">
        <f t="shared" ref="BC79:BC85" si="23">COUNTIFS($I$8:$I$57,BC$67,$V$8:$V$57,$V79)</f>
        <v>0</v>
      </c>
      <c r="BD79" s="789">
        <f t="shared" si="20"/>
        <v>0</v>
      </c>
      <c r="BE79" s="789">
        <f t="shared" si="20"/>
        <v>0</v>
      </c>
      <c r="BF79" s="789"/>
      <c r="BG79" s="789">
        <f t="shared" si="21"/>
        <v>0</v>
      </c>
      <c r="BH79" s="789"/>
      <c r="BI79" s="789"/>
      <c r="BJ79" s="789"/>
      <c r="BK79" s="789"/>
      <c r="BL79" s="789"/>
      <c r="BM79" s="789"/>
      <c r="BN79" s="789"/>
      <c r="BO79" s="790"/>
      <c r="BP79" s="483"/>
      <c r="BQ79" s="483"/>
      <c r="BR79" s="790"/>
      <c r="BS79" s="790"/>
      <c r="BT79" s="790"/>
      <c r="BU79" s="790"/>
      <c r="BV79" s="790"/>
      <c r="BW79" s="790"/>
      <c r="BX79" s="790"/>
      <c r="BY79" s="790"/>
      <c r="BZ79" s="790"/>
      <c r="CA79" s="790"/>
      <c r="CB79" s="790"/>
      <c r="CC79" s="790"/>
      <c r="CD79" s="790"/>
      <c r="CE79" s="790"/>
      <c r="CF79" s="790"/>
      <c r="CG79" s="790"/>
      <c r="CH79" s="790"/>
      <c r="CI79" s="790"/>
      <c r="CJ79" s="790"/>
      <c r="CK79" s="790"/>
      <c r="CL79" s="790"/>
      <c r="CM79" s="790"/>
      <c r="CN79" s="790"/>
      <c r="CO79" s="790"/>
      <c r="CP79" s="790"/>
      <c r="CQ79" s="790"/>
      <c r="CR79" s="790"/>
      <c r="CS79" s="790"/>
      <c r="CT79" s="790"/>
      <c r="CU79" s="790"/>
      <c r="CV79" s="790"/>
      <c r="CW79" s="790"/>
      <c r="CX79" s="790"/>
      <c r="CY79" s="790"/>
      <c r="CZ79" s="790"/>
      <c r="DA79" s="790"/>
      <c r="DB79" s="790"/>
      <c r="DC79" s="790"/>
      <c r="DD79" s="790"/>
      <c r="DE79" s="790"/>
      <c r="DF79" s="790"/>
      <c r="DG79" s="790"/>
    </row>
    <row r="80" spans="2:111">
      <c r="B80" s="484"/>
      <c r="C80" s="485"/>
      <c r="D80" s="486"/>
      <c r="E80" s="486"/>
      <c r="F80" s="487"/>
      <c r="G80" s="487"/>
      <c r="H80" s="487"/>
      <c r="I80" s="487"/>
      <c r="J80" s="488"/>
      <c r="K80" s="488"/>
      <c r="L80" s="488"/>
      <c r="M80" s="488"/>
      <c r="N80" s="487"/>
      <c r="O80" s="488"/>
      <c r="P80" s="488"/>
      <c r="Q80" s="489"/>
      <c r="R80" s="490"/>
      <c r="S80" s="488"/>
      <c r="T80" s="484"/>
      <c r="U80" s="484"/>
      <c r="V80" s="489" t="s">
        <v>415</v>
      </c>
      <c r="W80" s="490">
        <f t="shared" si="22"/>
        <v>0</v>
      </c>
      <c r="X80" s="488"/>
      <c r="Y80" s="484"/>
      <c r="Z80" s="484"/>
      <c r="AA80" s="489"/>
      <c r="AB80" s="490"/>
      <c r="AC80" s="488"/>
      <c r="AD80" s="484"/>
      <c r="AE80" s="484"/>
      <c r="AF80" s="489"/>
      <c r="AG80" s="488"/>
      <c r="AH80" s="488"/>
      <c r="AI80" s="484"/>
      <c r="AJ80" s="484"/>
      <c r="AK80" s="489"/>
      <c r="AL80" s="490"/>
      <c r="AM80" s="491"/>
      <c r="AN80" s="483"/>
      <c r="AO80" s="483"/>
      <c r="AP80" s="790"/>
      <c r="AQ80" s="790"/>
      <c r="AR80" s="790"/>
      <c r="AS80" s="790"/>
      <c r="AT80" s="790"/>
      <c r="AU80" s="790"/>
      <c r="AV80" s="790"/>
      <c r="AW80" s="790"/>
      <c r="AX80" s="790"/>
      <c r="AY80" s="790"/>
      <c r="AZ80" s="790"/>
      <c r="BA80" s="789"/>
      <c r="BB80" s="789"/>
      <c r="BC80" s="789">
        <f t="shared" si="23"/>
        <v>0</v>
      </c>
      <c r="BD80" s="789">
        <f t="shared" si="20"/>
        <v>0</v>
      </c>
      <c r="BE80" s="789">
        <f t="shared" si="20"/>
        <v>0</v>
      </c>
      <c r="BF80" s="789"/>
      <c r="BG80" s="789">
        <f t="shared" si="21"/>
        <v>0</v>
      </c>
      <c r="BH80" s="789"/>
      <c r="BI80" s="789"/>
      <c r="BJ80" s="789"/>
      <c r="BK80" s="789"/>
      <c r="BL80" s="789"/>
      <c r="BM80" s="789"/>
      <c r="BN80" s="789"/>
      <c r="BO80" s="790"/>
      <c r="BP80" s="483"/>
      <c r="BQ80" s="483"/>
      <c r="BR80" s="790"/>
      <c r="BS80" s="790"/>
      <c r="BT80" s="790"/>
      <c r="BU80" s="790"/>
      <c r="BV80" s="790"/>
      <c r="BW80" s="790"/>
      <c r="BX80" s="790"/>
      <c r="BY80" s="790"/>
      <c r="BZ80" s="790"/>
      <c r="CA80" s="790"/>
      <c r="CB80" s="790"/>
      <c r="CC80" s="790"/>
      <c r="CD80" s="790"/>
      <c r="CE80" s="790"/>
      <c r="CF80" s="790"/>
      <c r="CG80" s="790"/>
      <c r="CH80" s="790"/>
      <c r="CI80" s="790"/>
      <c r="CJ80" s="790"/>
      <c r="CK80" s="790"/>
      <c r="CL80" s="790"/>
      <c r="CM80" s="790"/>
      <c r="CN80" s="790"/>
      <c r="CO80" s="790"/>
      <c r="CP80" s="790"/>
      <c r="CQ80" s="790"/>
      <c r="CR80" s="790"/>
      <c r="CS80" s="790"/>
      <c r="CT80" s="790"/>
      <c r="CU80" s="790"/>
      <c r="CV80" s="790"/>
      <c r="CW80" s="790"/>
      <c r="CX80" s="790"/>
      <c r="CY80" s="790"/>
      <c r="CZ80" s="790"/>
      <c r="DA80" s="790"/>
      <c r="DB80" s="790"/>
      <c r="DC80" s="790"/>
      <c r="DD80" s="790"/>
      <c r="DE80" s="790"/>
      <c r="DF80" s="790"/>
      <c r="DG80" s="790"/>
    </row>
    <row r="81" spans="2:120">
      <c r="B81" s="484"/>
      <c r="C81" s="485"/>
      <c r="D81" s="486"/>
      <c r="E81" s="486"/>
      <c r="F81" s="487"/>
      <c r="G81" s="487"/>
      <c r="H81" s="487"/>
      <c r="I81" s="487"/>
      <c r="J81" s="488"/>
      <c r="K81" s="488"/>
      <c r="L81" s="488"/>
      <c r="M81" s="488"/>
      <c r="N81" s="487"/>
      <c r="O81" s="488"/>
      <c r="P81" s="488"/>
      <c r="Q81" s="489"/>
      <c r="R81" s="490"/>
      <c r="S81" s="488"/>
      <c r="T81" s="484"/>
      <c r="U81" s="484"/>
      <c r="V81" s="489"/>
      <c r="W81" s="490"/>
      <c r="X81" s="488"/>
      <c r="Y81" s="484"/>
      <c r="Z81" s="484"/>
      <c r="AA81" s="489"/>
      <c r="AB81" s="490"/>
      <c r="AC81" s="488"/>
      <c r="AD81" s="484"/>
      <c r="AE81" s="484"/>
      <c r="AF81" s="489"/>
      <c r="AG81" s="488"/>
      <c r="AH81" s="488"/>
      <c r="AI81" s="484"/>
      <c r="AJ81" s="484"/>
      <c r="AK81" s="489"/>
      <c r="AL81" s="490"/>
      <c r="AM81" s="491"/>
      <c r="AN81" s="483"/>
      <c r="AO81" s="483"/>
      <c r="AP81" s="790"/>
      <c r="AQ81" s="790"/>
      <c r="AR81" s="790"/>
      <c r="AS81" s="790"/>
      <c r="AT81" s="790"/>
      <c r="AU81" s="790"/>
      <c r="AV81" s="790"/>
      <c r="AW81" s="790"/>
      <c r="AX81" s="790"/>
      <c r="AY81" s="790"/>
      <c r="AZ81" s="790"/>
      <c r="BA81" s="789"/>
      <c r="BB81" s="789"/>
      <c r="BC81" s="789"/>
      <c r="BD81" s="789"/>
      <c r="BE81" s="789"/>
      <c r="BF81" s="789"/>
      <c r="BG81" s="789"/>
      <c r="BH81" s="789"/>
      <c r="BI81" s="789"/>
      <c r="BJ81" s="789"/>
      <c r="BK81" s="789"/>
      <c r="BL81" s="789"/>
      <c r="BM81" s="789"/>
      <c r="BN81" s="789"/>
      <c r="BO81" s="790"/>
      <c r="BP81" s="483"/>
      <c r="BQ81" s="483"/>
      <c r="BR81" s="790"/>
      <c r="BS81" s="790"/>
      <c r="BT81" s="790"/>
      <c r="BU81" s="790"/>
      <c r="BV81" s="790"/>
      <c r="BW81" s="790"/>
      <c r="BX81" s="790"/>
      <c r="BY81" s="790"/>
      <c r="BZ81" s="790"/>
      <c r="CA81" s="790"/>
      <c r="CB81" s="790"/>
      <c r="CC81" s="790"/>
      <c r="CD81" s="790"/>
      <c r="CE81" s="790"/>
      <c r="CF81" s="790"/>
      <c r="CG81" s="790"/>
      <c r="CH81" s="790"/>
      <c r="CI81" s="790"/>
      <c r="CJ81" s="790"/>
      <c r="CK81" s="790"/>
      <c r="CL81" s="790"/>
      <c r="CM81" s="790"/>
      <c r="CN81" s="790"/>
      <c r="CO81" s="790"/>
      <c r="CP81" s="790"/>
      <c r="CQ81" s="790"/>
      <c r="CR81" s="790"/>
      <c r="CS81" s="790"/>
      <c r="CT81" s="790"/>
      <c r="CU81" s="790"/>
      <c r="CV81" s="790"/>
      <c r="CW81" s="790"/>
      <c r="CX81" s="790"/>
      <c r="CY81" s="790"/>
      <c r="CZ81" s="790"/>
      <c r="DA81" s="790"/>
      <c r="DB81" s="790"/>
      <c r="DC81" s="790"/>
      <c r="DD81" s="790"/>
      <c r="DE81" s="790"/>
      <c r="DF81" s="790"/>
      <c r="DG81" s="790"/>
    </row>
    <row r="82" spans="2:120">
      <c r="B82" s="484"/>
      <c r="C82" s="485"/>
      <c r="D82" s="486"/>
      <c r="E82" s="486"/>
      <c r="F82" s="487"/>
      <c r="G82" s="487"/>
      <c r="H82" s="487"/>
      <c r="I82" s="487"/>
      <c r="J82" s="488"/>
      <c r="K82" s="488"/>
      <c r="L82" s="488"/>
      <c r="M82" s="488"/>
      <c r="N82" s="487"/>
      <c r="O82" s="488"/>
      <c r="P82" s="488"/>
      <c r="Q82" s="489"/>
      <c r="R82" s="490"/>
      <c r="S82" s="488"/>
      <c r="T82" s="484"/>
      <c r="U82" s="484"/>
      <c r="V82" s="489"/>
      <c r="W82" s="490"/>
      <c r="X82" s="488"/>
      <c r="Y82" s="484"/>
      <c r="Z82" s="484"/>
      <c r="AA82" s="489"/>
      <c r="AB82" s="490"/>
      <c r="AC82" s="488"/>
      <c r="AD82" s="484"/>
      <c r="AE82" s="484"/>
      <c r="AF82" s="489"/>
      <c r="AG82" s="488"/>
      <c r="AH82" s="488"/>
      <c r="AI82" s="484"/>
      <c r="AJ82" s="484"/>
      <c r="AK82" s="489"/>
      <c r="AL82" s="490"/>
      <c r="AM82" s="491"/>
      <c r="AN82" s="483"/>
      <c r="AO82" s="483"/>
      <c r="AP82" s="790"/>
      <c r="AQ82" s="790"/>
      <c r="AR82" s="790"/>
      <c r="AS82" s="790"/>
      <c r="AT82" s="790"/>
      <c r="AU82" s="790"/>
      <c r="AV82" s="790"/>
      <c r="AW82" s="790"/>
      <c r="AX82" s="790"/>
      <c r="AY82" s="790"/>
      <c r="AZ82" s="790"/>
      <c r="BA82" s="789"/>
      <c r="BB82" s="789"/>
      <c r="BC82" s="789"/>
      <c r="BD82" s="789"/>
      <c r="BE82" s="789"/>
      <c r="BF82" s="789"/>
      <c r="BG82" s="789"/>
      <c r="BH82" s="789"/>
      <c r="BI82" s="789"/>
      <c r="BJ82" s="789"/>
      <c r="BK82" s="789"/>
      <c r="BL82" s="789"/>
      <c r="BM82" s="789"/>
      <c r="BN82" s="789"/>
      <c r="BO82" s="790"/>
      <c r="BP82" s="483"/>
      <c r="BQ82" s="483"/>
      <c r="BR82" s="790"/>
      <c r="BS82" s="790"/>
      <c r="BT82" s="790"/>
      <c r="BU82" s="790"/>
      <c r="BV82" s="790"/>
      <c r="BW82" s="790"/>
      <c r="BX82" s="790"/>
      <c r="BY82" s="790"/>
      <c r="BZ82" s="790"/>
      <c r="CA82" s="790"/>
      <c r="CB82" s="790"/>
      <c r="CC82" s="790"/>
      <c r="CD82" s="790"/>
      <c r="CE82" s="790"/>
      <c r="CF82" s="790"/>
      <c r="CG82" s="790"/>
      <c r="CH82" s="790"/>
      <c r="CI82" s="790"/>
      <c r="CJ82" s="790"/>
      <c r="CK82" s="790"/>
      <c r="CL82" s="790"/>
      <c r="CM82" s="790"/>
      <c r="CN82" s="790"/>
      <c r="CO82" s="790"/>
      <c r="CP82" s="790"/>
      <c r="CQ82" s="790"/>
      <c r="CR82" s="790"/>
      <c r="CS82" s="790"/>
      <c r="CT82" s="790"/>
      <c r="CU82" s="790"/>
      <c r="CV82" s="790"/>
      <c r="CW82" s="790"/>
      <c r="CX82" s="790"/>
      <c r="CY82" s="790"/>
      <c r="CZ82" s="790"/>
      <c r="DA82" s="790"/>
      <c r="DB82" s="790"/>
      <c r="DC82" s="790"/>
      <c r="DD82" s="790"/>
      <c r="DE82" s="790"/>
      <c r="DF82" s="790"/>
      <c r="DG82" s="790"/>
    </row>
    <row r="83" spans="2:120">
      <c r="B83" s="484"/>
      <c r="C83" s="485"/>
      <c r="D83" s="486"/>
      <c r="E83" s="486"/>
      <c r="F83" s="487"/>
      <c r="G83" s="487"/>
      <c r="H83" s="487"/>
      <c r="I83" s="487"/>
      <c r="J83" s="488"/>
      <c r="K83" s="488"/>
      <c r="L83" s="488"/>
      <c r="M83" s="488"/>
      <c r="N83" s="487"/>
      <c r="O83" s="488"/>
      <c r="P83" s="488"/>
      <c r="Q83" s="489"/>
      <c r="R83" s="490"/>
      <c r="S83" s="488"/>
      <c r="T83" s="484"/>
      <c r="U83" s="484"/>
      <c r="V83" s="489" t="s">
        <v>416</v>
      </c>
      <c r="W83" s="490">
        <f t="shared" ref="W83:W85" si="24">COUNTIFS(V$8:V$57,V83)</f>
        <v>0</v>
      </c>
      <c r="X83" s="488"/>
      <c r="Y83" s="484"/>
      <c r="Z83" s="484"/>
      <c r="AA83" s="489"/>
      <c r="AB83" s="490"/>
      <c r="AC83" s="488"/>
      <c r="AD83" s="484"/>
      <c r="AE83" s="484"/>
      <c r="AF83" s="489"/>
      <c r="AG83" s="488"/>
      <c r="AH83" s="488"/>
      <c r="AI83" s="484"/>
      <c r="AJ83" s="484"/>
      <c r="AK83" s="489"/>
      <c r="AL83" s="490"/>
      <c r="AM83" s="491"/>
      <c r="AN83" s="483"/>
      <c r="AO83" s="483"/>
      <c r="AP83" s="790"/>
      <c r="AQ83" s="790"/>
      <c r="AR83" s="790"/>
      <c r="AS83" s="790"/>
      <c r="AT83" s="790"/>
      <c r="AU83" s="790"/>
      <c r="AV83" s="790"/>
      <c r="AW83" s="790"/>
      <c r="AX83" s="790"/>
      <c r="AY83" s="790"/>
      <c r="AZ83" s="790"/>
      <c r="BA83" s="789"/>
      <c r="BB83" s="789"/>
      <c r="BC83" s="789">
        <f t="shared" si="23"/>
        <v>0</v>
      </c>
      <c r="BD83" s="789">
        <f t="shared" si="20"/>
        <v>0</v>
      </c>
      <c r="BE83" s="789">
        <f t="shared" si="20"/>
        <v>0</v>
      </c>
      <c r="BF83" s="789"/>
      <c r="BG83" s="789">
        <f t="shared" ref="BG83:BG85" si="25">BC83*1000+(BD83+BE83)*700</f>
        <v>0</v>
      </c>
      <c r="BH83" s="789"/>
      <c r="BI83" s="789"/>
      <c r="BJ83" s="789"/>
      <c r="BK83" s="789"/>
      <c r="BL83" s="789"/>
      <c r="BM83" s="789"/>
      <c r="BN83" s="789"/>
      <c r="BO83" s="790"/>
      <c r="BP83" s="483"/>
      <c r="BQ83" s="483"/>
      <c r="BR83" s="790"/>
      <c r="BS83" s="790"/>
      <c r="BT83" s="790"/>
      <c r="BU83" s="790"/>
      <c r="BV83" s="790"/>
      <c r="BW83" s="790"/>
      <c r="BX83" s="790"/>
      <c r="BY83" s="790"/>
      <c r="BZ83" s="790"/>
      <c r="CA83" s="790"/>
      <c r="CB83" s="790"/>
      <c r="CC83" s="790"/>
      <c r="CD83" s="790"/>
      <c r="CE83" s="790"/>
      <c r="CF83" s="790"/>
      <c r="CG83" s="790"/>
      <c r="CH83" s="790"/>
      <c r="CI83" s="790"/>
      <c r="CJ83" s="790"/>
      <c r="CK83" s="790"/>
      <c r="CL83" s="790"/>
      <c r="CM83" s="790"/>
      <c r="CN83" s="790"/>
      <c r="CO83" s="790"/>
      <c r="CP83" s="790"/>
      <c r="CQ83" s="790"/>
      <c r="CR83" s="790"/>
      <c r="CS83" s="790"/>
      <c r="CT83" s="790"/>
      <c r="CU83" s="790"/>
      <c r="CV83" s="790"/>
      <c r="CW83" s="790"/>
      <c r="CX83" s="790"/>
      <c r="CY83" s="790"/>
      <c r="CZ83" s="790"/>
      <c r="DA83" s="790"/>
      <c r="DB83" s="790"/>
      <c r="DC83" s="790"/>
      <c r="DD83" s="790"/>
      <c r="DE83" s="790"/>
      <c r="DF83" s="790"/>
      <c r="DG83" s="790"/>
    </row>
    <row r="84" spans="2:120">
      <c r="B84" s="484"/>
      <c r="C84" s="485"/>
      <c r="D84" s="486"/>
      <c r="E84" s="486"/>
      <c r="F84" s="487"/>
      <c r="G84" s="487"/>
      <c r="H84" s="487"/>
      <c r="I84" s="487"/>
      <c r="J84" s="488"/>
      <c r="K84" s="488"/>
      <c r="L84" s="488"/>
      <c r="M84" s="488"/>
      <c r="N84" s="487"/>
      <c r="O84" s="488"/>
      <c r="P84" s="488"/>
      <c r="Q84" s="489"/>
      <c r="R84" s="490"/>
      <c r="S84" s="488"/>
      <c r="T84" s="484"/>
      <c r="U84" s="484"/>
      <c r="V84" s="489" t="s">
        <v>417</v>
      </c>
      <c r="W84" s="490">
        <f t="shared" si="24"/>
        <v>0</v>
      </c>
      <c r="X84" s="488"/>
      <c r="Y84" s="484"/>
      <c r="Z84" s="484"/>
      <c r="AA84" s="489"/>
      <c r="AB84" s="490"/>
      <c r="AC84" s="488"/>
      <c r="AD84" s="484"/>
      <c r="AE84" s="484"/>
      <c r="AF84" s="489"/>
      <c r="AG84" s="488"/>
      <c r="AH84" s="488"/>
      <c r="AI84" s="484"/>
      <c r="AJ84" s="484"/>
      <c r="AK84" s="489"/>
      <c r="AL84" s="490"/>
      <c r="AM84" s="491"/>
      <c r="AN84" s="483"/>
      <c r="AO84" s="483"/>
      <c r="AP84" s="790"/>
      <c r="AQ84" s="790"/>
      <c r="AR84" s="790"/>
      <c r="AS84" s="790"/>
      <c r="AT84" s="790"/>
      <c r="AU84" s="790"/>
      <c r="AV84" s="790"/>
      <c r="AW84" s="790"/>
      <c r="AX84" s="790"/>
      <c r="AY84" s="790"/>
      <c r="AZ84" s="790"/>
      <c r="BA84" s="789"/>
      <c r="BB84" s="789"/>
      <c r="BC84" s="789">
        <f t="shared" si="23"/>
        <v>0</v>
      </c>
      <c r="BD84" s="789">
        <f t="shared" si="20"/>
        <v>0</v>
      </c>
      <c r="BE84" s="789">
        <f t="shared" si="20"/>
        <v>0</v>
      </c>
      <c r="BF84" s="789"/>
      <c r="BG84" s="789">
        <f t="shared" si="25"/>
        <v>0</v>
      </c>
      <c r="BH84" s="789"/>
      <c r="BI84" s="789"/>
      <c r="BJ84" s="789"/>
      <c r="BK84" s="789"/>
      <c r="BL84" s="789"/>
      <c r="BM84" s="789"/>
      <c r="BN84" s="789"/>
      <c r="BO84" s="790"/>
      <c r="BP84" s="483"/>
      <c r="BQ84" s="483"/>
      <c r="BR84" s="790"/>
      <c r="BS84" s="790"/>
      <c r="BT84" s="790"/>
      <c r="BU84" s="790"/>
      <c r="BV84" s="790"/>
      <c r="BW84" s="790"/>
      <c r="BX84" s="790"/>
      <c r="BY84" s="790"/>
      <c r="BZ84" s="790"/>
      <c r="CA84" s="790"/>
      <c r="CB84" s="790"/>
      <c r="CC84" s="790"/>
      <c r="CD84" s="790"/>
      <c r="CE84" s="790"/>
      <c r="CF84" s="790"/>
      <c r="CG84" s="790"/>
      <c r="CH84" s="790"/>
      <c r="CI84" s="790"/>
      <c r="CJ84" s="790"/>
      <c r="CK84" s="790"/>
      <c r="CL84" s="790"/>
      <c r="CM84" s="790"/>
      <c r="CN84" s="790"/>
      <c r="CO84" s="790"/>
      <c r="CP84" s="790"/>
      <c r="CQ84" s="790"/>
      <c r="CR84" s="790"/>
      <c r="CS84" s="790"/>
      <c r="CT84" s="790"/>
      <c r="CU84" s="790"/>
      <c r="CV84" s="790"/>
      <c r="CW84" s="790"/>
      <c r="CX84" s="790"/>
      <c r="CY84" s="790"/>
      <c r="CZ84" s="790"/>
      <c r="DA84" s="790"/>
      <c r="DB84" s="790"/>
      <c r="DC84" s="790"/>
      <c r="DD84" s="790"/>
      <c r="DE84" s="790"/>
      <c r="DF84" s="790"/>
      <c r="DG84" s="790"/>
    </row>
    <row r="85" spans="2:120">
      <c r="B85" s="484"/>
      <c r="C85" s="485"/>
      <c r="D85" s="486"/>
      <c r="E85" s="486"/>
      <c r="F85" s="487"/>
      <c r="G85" s="487"/>
      <c r="H85" s="487"/>
      <c r="I85" s="487"/>
      <c r="J85" s="488"/>
      <c r="K85" s="488"/>
      <c r="L85" s="488"/>
      <c r="M85" s="488"/>
      <c r="N85" s="487"/>
      <c r="O85" s="488"/>
      <c r="P85" s="488"/>
      <c r="Q85" s="489"/>
      <c r="R85" s="490"/>
      <c r="S85" s="488"/>
      <c r="T85" s="484"/>
      <c r="U85" s="484"/>
      <c r="V85" s="489" t="s">
        <v>418</v>
      </c>
      <c r="W85" s="490">
        <f t="shared" si="24"/>
        <v>0</v>
      </c>
      <c r="X85" s="488"/>
      <c r="Y85" s="484"/>
      <c r="Z85" s="484"/>
      <c r="AA85" s="489"/>
      <c r="AB85" s="490"/>
      <c r="AC85" s="488"/>
      <c r="AD85" s="484"/>
      <c r="AE85" s="484"/>
      <c r="AF85" s="489"/>
      <c r="AG85" s="488"/>
      <c r="AH85" s="488"/>
      <c r="AI85" s="484"/>
      <c r="AJ85" s="484"/>
      <c r="AK85" s="489"/>
      <c r="AL85" s="490"/>
      <c r="AM85" s="491"/>
      <c r="AN85" s="483"/>
      <c r="AO85" s="483"/>
      <c r="AP85" s="790"/>
      <c r="AQ85" s="790"/>
      <c r="AR85" s="790"/>
      <c r="AS85" s="790"/>
      <c r="AT85" s="790"/>
      <c r="AU85" s="790"/>
      <c r="AV85" s="790"/>
      <c r="AW85" s="790"/>
      <c r="AX85" s="790"/>
      <c r="AY85" s="790"/>
      <c r="AZ85" s="790"/>
      <c r="BA85" s="789"/>
      <c r="BB85" s="789"/>
      <c r="BC85" s="789">
        <f t="shared" si="23"/>
        <v>0</v>
      </c>
      <c r="BD85" s="789">
        <f t="shared" si="20"/>
        <v>0</v>
      </c>
      <c r="BE85" s="789">
        <f t="shared" si="20"/>
        <v>0</v>
      </c>
      <c r="BF85" s="789"/>
      <c r="BG85" s="789">
        <f t="shared" si="25"/>
        <v>0</v>
      </c>
      <c r="BH85" s="789"/>
      <c r="BI85" s="789"/>
      <c r="BJ85" s="789"/>
      <c r="BK85" s="789"/>
      <c r="BL85" s="789"/>
      <c r="BM85" s="789"/>
      <c r="BN85" s="789"/>
      <c r="BO85" s="790"/>
      <c r="BP85" s="483"/>
      <c r="BQ85" s="483"/>
      <c r="BR85" s="790"/>
      <c r="BS85" s="790"/>
      <c r="BT85" s="790"/>
      <c r="BU85" s="790"/>
      <c r="BV85" s="790"/>
      <c r="BW85" s="790"/>
      <c r="BX85" s="790"/>
      <c r="BY85" s="790"/>
      <c r="BZ85" s="790"/>
      <c r="CA85" s="790"/>
      <c r="CB85" s="790"/>
      <c r="CC85" s="790"/>
      <c r="CD85" s="790"/>
      <c r="CE85" s="790"/>
      <c r="CF85" s="790"/>
      <c r="CG85" s="790"/>
      <c r="CH85" s="790"/>
      <c r="CI85" s="790"/>
      <c r="CJ85" s="790"/>
      <c r="CK85" s="790"/>
      <c r="CL85" s="790"/>
      <c r="CM85" s="790"/>
      <c r="CN85" s="790"/>
      <c r="CO85" s="790"/>
      <c r="CP85" s="790"/>
      <c r="CQ85" s="790"/>
      <c r="CR85" s="790"/>
      <c r="CS85" s="790"/>
      <c r="CT85" s="790"/>
      <c r="CU85" s="790"/>
      <c r="CV85" s="790"/>
      <c r="CW85" s="790"/>
      <c r="CX85" s="790"/>
      <c r="CY85" s="790"/>
      <c r="CZ85" s="790"/>
      <c r="DA85" s="790"/>
      <c r="DB85" s="790"/>
      <c r="DC85" s="790"/>
      <c r="DD85" s="790"/>
      <c r="DE85" s="790"/>
      <c r="DF85" s="790"/>
      <c r="DG85" s="790"/>
    </row>
    <row r="86" spans="2:120">
      <c r="B86" s="484"/>
      <c r="C86" s="485"/>
      <c r="D86" s="486"/>
      <c r="E86" s="486"/>
      <c r="F86" s="487"/>
      <c r="G86" s="487"/>
      <c r="H86" s="487"/>
      <c r="I86" s="487"/>
      <c r="J86" s="488"/>
      <c r="K86" s="488"/>
      <c r="L86" s="488"/>
      <c r="M86" s="488"/>
      <c r="N86" s="487"/>
      <c r="O86" s="488"/>
      <c r="P86" s="488"/>
      <c r="Q86" s="489"/>
      <c r="R86" s="490"/>
      <c r="S86" s="488"/>
      <c r="T86" s="484"/>
      <c r="U86" s="484"/>
      <c r="V86" s="489"/>
      <c r="W86" s="490"/>
      <c r="X86" s="488"/>
      <c r="Y86" s="484"/>
      <c r="Z86" s="484"/>
      <c r="AA86" s="489"/>
      <c r="AB86" s="490"/>
      <c r="AC86" s="488"/>
      <c r="AD86" s="484"/>
      <c r="AE86" s="484"/>
      <c r="AF86" s="489"/>
      <c r="AG86" s="488"/>
      <c r="AH86" s="488"/>
      <c r="AI86" s="484"/>
      <c r="AJ86" s="484"/>
      <c r="AK86" s="489"/>
      <c r="AL86" s="490"/>
      <c r="AM86" s="491"/>
      <c r="AN86" s="483"/>
      <c r="AO86" s="483"/>
      <c r="AP86" s="790"/>
      <c r="AQ86" s="790"/>
      <c r="AR86" s="790"/>
      <c r="AS86" s="790"/>
      <c r="AT86" s="790"/>
      <c r="AU86" s="790"/>
      <c r="AV86" s="790"/>
      <c r="AW86" s="790"/>
      <c r="AX86" s="790"/>
      <c r="AY86" s="790"/>
      <c r="AZ86" s="790"/>
      <c r="BA86" s="789"/>
      <c r="BB86" s="789"/>
      <c r="BC86" s="789"/>
      <c r="BD86" s="789"/>
      <c r="BE86" s="789"/>
      <c r="BF86" s="789"/>
      <c r="BG86" s="789"/>
      <c r="BH86" s="789"/>
      <c r="BI86" s="789"/>
      <c r="BJ86" s="789"/>
      <c r="BK86" s="789"/>
      <c r="BL86" s="789"/>
      <c r="BM86" s="789"/>
      <c r="BN86" s="789"/>
      <c r="BO86" s="790"/>
      <c r="BP86" s="483"/>
      <c r="BQ86" s="483"/>
      <c r="BR86" s="790"/>
      <c r="BS86" s="790"/>
      <c r="BT86" s="790"/>
      <c r="BU86" s="790"/>
      <c r="BV86" s="790"/>
      <c r="BW86" s="790"/>
      <c r="BX86" s="790"/>
      <c r="BY86" s="790"/>
      <c r="BZ86" s="790"/>
      <c r="CA86" s="790"/>
      <c r="CB86" s="790"/>
      <c r="CC86" s="790"/>
      <c r="CD86" s="790"/>
      <c r="CE86" s="790"/>
      <c r="CF86" s="790"/>
      <c r="CG86" s="790"/>
      <c r="CH86" s="790"/>
      <c r="CI86" s="790"/>
      <c r="CJ86" s="790"/>
      <c r="CK86" s="790"/>
      <c r="CL86" s="790"/>
      <c r="CM86" s="790"/>
      <c r="CN86" s="790"/>
      <c r="CO86" s="790"/>
      <c r="CP86" s="790"/>
      <c r="CQ86" s="790"/>
      <c r="CR86" s="790"/>
      <c r="CS86" s="790"/>
      <c r="CT86" s="790"/>
      <c r="CU86" s="790"/>
      <c r="CV86" s="790"/>
      <c r="CW86" s="790"/>
      <c r="CX86" s="790"/>
      <c r="CY86" s="790"/>
      <c r="CZ86" s="790"/>
      <c r="DA86" s="790"/>
      <c r="DB86" s="790"/>
      <c r="DC86" s="790"/>
      <c r="DD86" s="790"/>
      <c r="DE86" s="790"/>
      <c r="DF86" s="790"/>
      <c r="DG86" s="790"/>
    </row>
    <row r="87" spans="2:120">
      <c r="AO87" s="199"/>
      <c r="AP87" s="196"/>
      <c r="AQ87" s="196"/>
      <c r="AR87" s="196"/>
      <c r="AS87" s="196"/>
      <c r="AT87" s="196"/>
      <c r="BB87" s="789"/>
      <c r="BC87" s="789"/>
      <c r="BD87" s="789"/>
      <c r="BE87" s="789"/>
      <c r="BF87" s="789"/>
      <c r="BG87" s="789">
        <f>BP68*1000+(BP69+BP70)*700</f>
        <v>0</v>
      </c>
      <c r="BH87" s="789"/>
      <c r="BI87" s="789"/>
      <c r="BJ87" s="789"/>
      <c r="BK87" s="789"/>
      <c r="BL87" s="789"/>
      <c r="BM87" s="789"/>
      <c r="BN87" s="789"/>
      <c r="BO87" s="790"/>
      <c r="BP87" s="483"/>
      <c r="BQ87" s="483"/>
      <c r="BR87" s="790"/>
      <c r="BS87" s="790"/>
      <c r="BT87" s="790"/>
      <c r="BU87" s="790"/>
      <c r="BV87" s="790"/>
      <c r="BW87" s="790"/>
      <c r="BX87" s="790"/>
      <c r="BY87" s="790"/>
      <c r="BZ87" s="790"/>
      <c r="CA87" s="790"/>
      <c r="CB87" s="790"/>
      <c r="CC87" s="790"/>
      <c r="CD87" s="790"/>
      <c r="CE87" s="790"/>
      <c r="CF87" s="790"/>
      <c r="CG87" s="790"/>
      <c r="CH87" s="790"/>
      <c r="CI87" s="790"/>
      <c r="CJ87" s="790"/>
      <c r="CK87" s="790"/>
      <c r="CL87" s="790"/>
      <c r="CM87" s="790"/>
      <c r="CN87" s="790"/>
      <c r="CO87" s="790"/>
      <c r="CP87" s="790"/>
      <c r="CQ87" s="790"/>
      <c r="CR87" s="790"/>
      <c r="CS87" s="790"/>
      <c r="CT87" s="790"/>
      <c r="CU87" s="790"/>
      <c r="CV87" s="790"/>
      <c r="CW87" s="790"/>
      <c r="CX87" s="790"/>
      <c r="CY87" s="790"/>
      <c r="CZ87" s="790"/>
      <c r="DA87" s="790"/>
      <c r="DB87" s="790"/>
      <c r="DC87" s="790"/>
      <c r="DD87" s="790"/>
      <c r="DE87" s="790"/>
      <c r="DF87" s="790"/>
      <c r="DG87" s="790"/>
    </row>
    <row r="88" spans="2:120">
      <c r="AO88" s="199"/>
      <c r="AP88" s="196"/>
      <c r="AQ88" s="196"/>
      <c r="AR88" s="196"/>
      <c r="AS88" s="196"/>
      <c r="AT88" s="196"/>
      <c r="BB88" s="789"/>
      <c r="BC88" s="789"/>
      <c r="BD88" s="789"/>
      <c r="BE88" s="789"/>
      <c r="BF88" s="789"/>
      <c r="BG88" s="789">
        <f>BP71*1000+(BP72+BP73)*700</f>
        <v>0</v>
      </c>
      <c r="BH88" s="789"/>
      <c r="BI88" s="789"/>
      <c r="BJ88" s="789"/>
      <c r="BK88" s="789"/>
      <c r="BL88" s="789"/>
      <c r="BM88" s="789"/>
      <c r="BN88" s="789"/>
      <c r="BO88" s="790"/>
      <c r="BP88" s="483"/>
      <c r="BQ88" s="483"/>
      <c r="BR88" s="790"/>
      <c r="BS88" s="790"/>
      <c r="BT88" s="790"/>
      <c r="BU88" s="790"/>
      <c r="BV88" s="790"/>
      <c r="BW88" s="790"/>
      <c r="BX88" s="790"/>
      <c r="BY88" s="790"/>
      <c r="BZ88" s="790"/>
      <c r="CA88" s="790"/>
      <c r="CB88" s="790"/>
      <c r="CC88" s="790"/>
      <c r="CD88" s="790"/>
      <c r="CE88" s="790"/>
      <c r="CF88" s="790"/>
      <c r="CG88" s="790"/>
      <c r="CH88" s="790"/>
      <c r="CI88" s="790"/>
      <c r="CJ88" s="790"/>
      <c r="CK88" s="790"/>
      <c r="CL88" s="790"/>
      <c r="CM88" s="790"/>
      <c r="CN88" s="790"/>
      <c r="CO88" s="790"/>
      <c r="CP88" s="790"/>
      <c r="CQ88" s="790"/>
      <c r="CR88" s="790"/>
      <c r="CS88" s="790"/>
      <c r="CT88" s="790"/>
      <c r="CU88" s="790"/>
      <c r="CV88" s="790"/>
      <c r="CW88" s="790"/>
      <c r="CX88" s="790"/>
      <c r="CY88" s="790"/>
      <c r="CZ88" s="790"/>
      <c r="DA88" s="790"/>
      <c r="DB88" s="790"/>
      <c r="DC88" s="790"/>
      <c r="DD88" s="790"/>
      <c r="DE88" s="790"/>
      <c r="DF88" s="790"/>
      <c r="DG88" s="790"/>
    </row>
    <row r="89" spans="2:120">
      <c r="AO89" s="199"/>
      <c r="AP89" s="196"/>
      <c r="AQ89" s="196"/>
      <c r="AR89" s="196"/>
      <c r="AS89" s="196"/>
      <c r="AT89" s="196"/>
      <c r="BB89" s="789"/>
      <c r="BC89" s="789"/>
      <c r="BD89" s="789"/>
      <c r="BE89" s="789"/>
      <c r="BF89" s="789"/>
      <c r="BG89" s="789">
        <f>BG87+BG88</f>
        <v>0</v>
      </c>
      <c r="BH89" s="789"/>
      <c r="BI89" s="789"/>
      <c r="BJ89" s="789"/>
      <c r="BK89" s="789"/>
      <c r="BL89" s="789"/>
      <c r="BM89" s="789"/>
      <c r="BN89" s="789"/>
      <c r="BO89" s="790"/>
      <c r="BP89" s="483"/>
      <c r="BQ89" s="483"/>
      <c r="BR89" s="790"/>
      <c r="BS89" s="790"/>
      <c r="BT89" s="790"/>
      <c r="BU89" s="790"/>
      <c r="BV89" s="790"/>
      <c r="BW89" s="790"/>
      <c r="BX89" s="790"/>
      <c r="BY89" s="790"/>
      <c r="BZ89" s="790"/>
      <c r="CA89" s="790"/>
      <c r="CB89" s="790"/>
      <c r="CC89" s="790"/>
      <c r="CD89" s="790"/>
      <c r="CE89" s="790"/>
      <c r="CF89" s="790"/>
      <c r="CG89" s="790"/>
      <c r="CH89" s="790"/>
      <c r="CI89" s="790"/>
      <c r="CJ89" s="790"/>
      <c r="CK89" s="790"/>
      <c r="CL89" s="790"/>
      <c r="CM89" s="790"/>
      <c r="CN89" s="790"/>
      <c r="CO89" s="790"/>
      <c r="CP89" s="790"/>
      <c r="CQ89" s="790"/>
      <c r="CR89" s="790"/>
      <c r="CS89" s="790"/>
      <c r="CT89" s="790"/>
      <c r="CU89" s="790"/>
      <c r="CV89" s="790"/>
      <c r="CW89" s="790"/>
      <c r="CX89" s="790"/>
      <c r="CY89" s="790"/>
      <c r="CZ89" s="790"/>
      <c r="DA89" s="790"/>
      <c r="DB89" s="790"/>
      <c r="DC89" s="790"/>
      <c r="DD89" s="790"/>
      <c r="DE89" s="790"/>
      <c r="DF89" s="790"/>
      <c r="DG89" s="790"/>
    </row>
    <row r="90" spans="2:120">
      <c r="AO90" s="199"/>
      <c r="AP90" s="196"/>
      <c r="AQ90" s="196"/>
      <c r="AR90" s="196"/>
      <c r="AS90" s="196"/>
      <c r="AT90" s="196"/>
      <c r="BB90" s="789"/>
      <c r="BC90" s="789"/>
      <c r="BD90" s="789"/>
      <c r="BE90" s="789"/>
      <c r="BF90" s="789"/>
      <c r="BG90" s="789"/>
      <c r="BH90" s="789"/>
      <c r="BI90" s="789"/>
      <c r="BJ90" s="789"/>
      <c r="BK90" s="789"/>
      <c r="BL90" s="789"/>
      <c r="BM90" s="789"/>
      <c r="BN90" s="789"/>
      <c r="BO90" s="790"/>
      <c r="BP90" s="483"/>
      <c r="BQ90" s="483"/>
      <c r="BR90" s="790"/>
      <c r="BS90" s="790"/>
      <c r="BT90" s="790"/>
      <c r="BU90" s="790"/>
      <c r="BV90" s="790"/>
      <c r="BW90" s="790"/>
      <c r="BX90" s="790"/>
      <c r="BY90" s="790"/>
      <c r="BZ90" s="790"/>
      <c r="CA90" s="790"/>
      <c r="CB90" s="790"/>
      <c r="CC90" s="790"/>
      <c r="CD90" s="790"/>
      <c r="CE90" s="790"/>
      <c r="CF90" s="790"/>
      <c r="CG90" s="790"/>
      <c r="CH90" s="790"/>
      <c r="CI90" s="790"/>
      <c r="CJ90" s="790"/>
      <c r="CK90" s="790"/>
      <c r="CL90" s="790"/>
      <c r="CM90" s="790"/>
      <c r="CN90" s="790"/>
      <c r="CO90" s="790"/>
      <c r="CP90" s="790"/>
      <c r="CQ90" s="790"/>
      <c r="CR90" s="790"/>
      <c r="CS90" s="790"/>
      <c r="CT90" s="790"/>
      <c r="CU90" s="790"/>
      <c r="CV90" s="790"/>
      <c r="CW90" s="790"/>
      <c r="CX90" s="790"/>
      <c r="CY90" s="790"/>
      <c r="CZ90" s="790"/>
      <c r="DA90" s="790"/>
      <c r="DB90" s="790"/>
      <c r="DC90" s="790"/>
      <c r="DD90" s="790"/>
      <c r="DE90" s="790"/>
      <c r="DF90" s="790"/>
      <c r="DG90" s="790"/>
    </row>
    <row r="91" spans="2:120">
      <c r="AO91" s="199"/>
      <c r="AP91" s="196"/>
      <c r="AQ91" s="196"/>
      <c r="AR91" s="196"/>
      <c r="AS91" s="196"/>
      <c r="AT91" s="196"/>
      <c r="BB91" s="789"/>
      <c r="BC91" s="789"/>
      <c r="BD91" s="789"/>
      <c r="BE91" s="789"/>
      <c r="BF91" s="789"/>
      <c r="BG91" s="789"/>
      <c r="BH91" s="789"/>
      <c r="BI91" s="789"/>
      <c r="BJ91" s="789"/>
      <c r="BK91" s="789"/>
      <c r="BL91" s="789"/>
      <c r="BM91" s="789"/>
      <c r="BN91" s="789"/>
      <c r="BO91" s="790"/>
      <c r="BP91" s="483"/>
      <c r="BQ91" s="483"/>
      <c r="BR91" s="790"/>
      <c r="BS91" s="790"/>
      <c r="BT91" s="790"/>
      <c r="BU91" s="790"/>
      <c r="BV91" s="790"/>
      <c r="BW91" s="790"/>
      <c r="BX91" s="790"/>
      <c r="BY91" s="790"/>
      <c r="BZ91" s="790"/>
      <c r="CA91" s="790"/>
      <c r="CB91" s="790"/>
      <c r="CC91" s="790"/>
      <c r="CD91" s="790"/>
      <c r="CE91" s="790"/>
      <c r="CF91" s="790"/>
      <c r="CG91" s="790"/>
      <c r="CH91" s="790"/>
      <c r="CI91" s="790"/>
      <c r="CJ91" s="790"/>
      <c r="CK91" s="790"/>
      <c r="CL91" s="790"/>
      <c r="CM91" s="790"/>
      <c r="CN91" s="790"/>
      <c r="CO91" s="790"/>
      <c r="CP91" s="790"/>
      <c r="CQ91" s="790"/>
      <c r="CR91" s="790"/>
      <c r="CS91" s="790"/>
      <c r="CT91" s="790"/>
      <c r="CU91" s="790"/>
      <c r="CV91" s="790"/>
      <c r="CW91" s="790"/>
      <c r="CX91" s="790"/>
      <c r="CY91" s="790"/>
      <c r="CZ91" s="790"/>
      <c r="DA91" s="790"/>
      <c r="DB91" s="790"/>
      <c r="DC91" s="790"/>
      <c r="DD91" s="790"/>
      <c r="DE91" s="790"/>
      <c r="DF91" s="790"/>
      <c r="DG91" s="790"/>
    </row>
    <row r="92" spans="2:120" s="485" customFormat="1">
      <c r="B92" s="484"/>
      <c r="D92" s="486"/>
      <c r="E92" s="486"/>
      <c r="F92" s="487"/>
      <c r="G92" s="487"/>
      <c r="H92" s="487"/>
      <c r="I92" s="487"/>
      <c r="J92" s="488"/>
      <c r="K92" s="488"/>
      <c r="L92" s="488"/>
      <c r="M92" s="488"/>
      <c r="N92" s="487"/>
      <c r="O92" s="488"/>
      <c r="P92" s="488"/>
      <c r="Q92" s="489"/>
      <c r="R92" s="490"/>
      <c r="S92" s="488"/>
      <c r="T92" s="484"/>
      <c r="U92" s="484"/>
      <c r="V92" s="489"/>
      <c r="W92" s="490"/>
      <c r="X92" s="488"/>
      <c r="Y92" s="484"/>
      <c r="Z92" s="484"/>
      <c r="AA92" s="489"/>
      <c r="AB92" s="490"/>
      <c r="AC92" s="488"/>
      <c r="AD92" s="484"/>
      <c r="AE92" s="484"/>
      <c r="AF92" s="489"/>
      <c r="AG92" s="488"/>
      <c r="AH92" s="488"/>
      <c r="AI92" s="484"/>
      <c r="AJ92" s="484"/>
      <c r="AK92" s="489"/>
      <c r="AL92" s="490"/>
      <c r="AM92" s="491"/>
      <c r="AN92" s="483"/>
      <c r="AO92" s="503"/>
      <c r="AP92" s="504"/>
      <c r="AQ92" s="504"/>
      <c r="AR92" s="504"/>
      <c r="AS92" s="504"/>
      <c r="AT92" s="504"/>
      <c r="AU92" s="515"/>
      <c r="AV92" s="515"/>
      <c r="AW92" s="515"/>
      <c r="AX92" s="515"/>
      <c r="AY92" s="515"/>
      <c r="AZ92" s="515"/>
      <c r="BA92" s="516"/>
      <c r="BB92" s="789"/>
      <c r="BC92" s="789"/>
      <c r="BD92" s="789"/>
      <c r="BE92" s="789"/>
      <c r="BF92" s="789"/>
      <c r="BG92" s="789"/>
      <c r="BH92" s="789"/>
      <c r="BI92" s="789"/>
      <c r="BJ92" s="789"/>
      <c r="BK92" s="789"/>
      <c r="BL92" s="789"/>
      <c r="BM92" s="789"/>
      <c r="BN92" s="789"/>
      <c r="BO92" s="790"/>
      <c r="BP92" s="483"/>
      <c r="BQ92" s="483"/>
      <c r="BR92" s="790"/>
      <c r="BS92" s="790"/>
      <c r="BT92" s="790"/>
      <c r="BU92" s="790"/>
      <c r="BV92" s="790"/>
      <c r="BW92" s="790"/>
      <c r="BX92" s="790"/>
      <c r="BY92" s="790"/>
      <c r="BZ92" s="790"/>
      <c r="CA92" s="790"/>
      <c r="CB92" s="790"/>
      <c r="CC92" s="790"/>
      <c r="CD92" s="790"/>
      <c r="CE92" s="790"/>
      <c r="CF92" s="790"/>
      <c r="CG92" s="790"/>
      <c r="CH92" s="790"/>
      <c r="CI92" s="790"/>
      <c r="CJ92" s="790"/>
      <c r="CK92" s="790"/>
      <c r="CL92" s="790"/>
      <c r="CM92" s="790"/>
      <c r="CN92" s="790"/>
      <c r="CO92" s="790"/>
      <c r="CP92" s="790"/>
      <c r="CQ92" s="790"/>
      <c r="CR92" s="790"/>
      <c r="CS92" s="790"/>
      <c r="CT92" s="790"/>
      <c r="CU92" s="790"/>
      <c r="CV92" s="790"/>
      <c r="CW92" s="790"/>
      <c r="CX92" s="790"/>
      <c r="CY92" s="790"/>
      <c r="CZ92" s="790"/>
      <c r="DA92" s="790"/>
      <c r="DB92" s="790"/>
      <c r="DC92" s="790"/>
      <c r="DD92" s="790"/>
      <c r="DE92" s="790"/>
      <c r="DF92" s="790"/>
      <c r="DG92" s="790"/>
      <c r="DH92" s="515"/>
      <c r="DI92" s="196"/>
      <c r="DJ92" s="492"/>
      <c r="DK92" s="492"/>
      <c r="DL92" s="492"/>
      <c r="DM92" s="492"/>
      <c r="DN92" s="492"/>
      <c r="DO92" s="492"/>
      <c r="DP92" s="492"/>
    </row>
    <row r="93" spans="2:120" s="485" customFormat="1">
      <c r="B93" s="484"/>
      <c r="D93" s="486"/>
      <c r="E93" s="486"/>
      <c r="F93" s="487"/>
      <c r="G93" s="487"/>
      <c r="H93" s="487"/>
      <c r="I93" s="487"/>
      <c r="J93" s="488"/>
      <c r="K93" s="488"/>
      <c r="L93" s="488"/>
      <c r="M93" s="488"/>
      <c r="N93" s="487"/>
      <c r="O93" s="488"/>
      <c r="P93" s="488"/>
      <c r="Q93" s="489"/>
      <c r="R93" s="490"/>
      <c r="S93" s="488"/>
      <c r="T93" s="484"/>
      <c r="U93" s="484"/>
      <c r="V93" s="489"/>
      <c r="W93" s="490"/>
      <c r="X93" s="488"/>
      <c r="Y93" s="484"/>
      <c r="Z93" s="484"/>
      <c r="AA93" s="489"/>
      <c r="AB93" s="490"/>
      <c r="AC93" s="488"/>
      <c r="AD93" s="484"/>
      <c r="AE93" s="484"/>
      <c r="AF93" s="489"/>
      <c r="AG93" s="488"/>
      <c r="AH93" s="488"/>
      <c r="AI93" s="484"/>
      <c r="AJ93" s="484"/>
      <c r="AK93" s="489"/>
      <c r="AL93" s="490"/>
      <c r="AM93" s="491"/>
      <c r="AN93" s="483"/>
      <c r="AO93" s="503"/>
      <c r="AP93" s="504"/>
      <c r="AQ93" s="504"/>
      <c r="AR93" s="504"/>
      <c r="AS93" s="504"/>
      <c r="AT93" s="504"/>
      <c r="AU93" s="515"/>
      <c r="AV93" s="515"/>
      <c r="AW93" s="515"/>
      <c r="AX93" s="515"/>
      <c r="AY93" s="515"/>
      <c r="AZ93" s="515"/>
      <c r="BA93" s="516"/>
      <c r="BB93" s="516"/>
      <c r="BC93" s="516"/>
      <c r="BD93" s="516"/>
      <c r="BE93" s="516"/>
      <c r="BF93" s="516"/>
      <c r="BG93" s="516"/>
      <c r="BH93" s="516"/>
      <c r="BI93" s="516"/>
      <c r="BJ93" s="516"/>
      <c r="BK93" s="516"/>
      <c r="BL93" s="516"/>
      <c r="BM93" s="516"/>
      <c r="BN93" s="516"/>
      <c r="BO93" s="515"/>
      <c r="BP93" s="517"/>
      <c r="BQ93" s="517"/>
      <c r="BR93" s="515"/>
      <c r="BS93" s="515"/>
      <c r="BT93" s="515"/>
      <c r="BU93" s="515"/>
      <c r="BV93" s="515"/>
      <c r="BW93" s="515"/>
      <c r="BX93" s="515"/>
      <c r="BY93" s="515"/>
      <c r="BZ93" s="515"/>
      <c r="CA93" s="515"/>
      <c r="CB93" s="515"/>
      <c r="CC93" s="515"/>
      <c r="CD93" s="515"/>
      <c r="CE93" s="515"/>
      <c r="CF93" s="515"/>
      <c r="CG93" s="515"/>
      <c r="CH93" s="515"/>
      <c r="CI93" s="515"/>
      <c r="CJ93" s="515"/>
      <c r="CK93" s="515"/>
      <c r="CL93" s="515"/>
      <c r="CM93" s="515"/>
      <c r="CN93" s="515"/>
      <c r="CO93" s="515"/>
      <c r="CP93" s="515"/>
      <c r="CQ93" s="515"/>
      <c r="CR93" s="515"/>
      <c r="CS93" s="515"/>
      <c r="CT93" s="515"/>
      <c r="CU93" s="515"/>
      <c r="CV93" s="515"/>
      <c r="CW93" s="515"/>
      <c r="CX93" s="515"/>
      <c r="CY93" s="515"/>
      <c r="CZ93" s="515"/>
      <c r="DA93" s="515"/>
      <c r="DB93" s="515"/>
      <c r="DC93" s="515"/>
      <c r="DD93" s="515"/>
      <c r="DE93" s="515"/>
      <c r="DF93" s="515"/>
      <c r="DG93" s="515"/>
      <c r="DH93" s="515"/>
      <c r="DI93" s="196"/>
      <c r="DJ93" s="492"/>
      <c r="DK93" s="492"/>
      <c r="DL93" s="492"/>
      <c r="DM93" s="492"/>
      <c r="DN93" s="492"/>
      <c r="DO93" s="492"/>
      <c r="DP93" s="492"/>
    </row>
    <row r="94" spans="2:120" s="485" customFormat="1">
      <c r="B94" s="484"/>
      <c r="D94" s="486"/>
      <c r="E94" s="486"/>
      <c r="F94" s="487"/>
      <c r="G94" s="487"/>
      <c r="H94" s="487"/>
      <c r="I94" s="487"/>
      <c r="J94" s="488"/>
      <c r="K94" s="488"/>
      <c r="L94" s="488"/>
      <c r="M94" s="488"/>
      <c r="N94" s="487"/>
      <c r="O94" s="488"/>
      <c r="P94" s="488"/>
      <c r="Q94" s="489"/>
      <c r="R94" s="490"/>
      <c r="S94" s="488"/>
      <c r="T94" s="484"/>
      <c r="U94" s="484"/>
      <c r="V94" s="489"/>
      <c r="W94" s="490"/>
      <c r="X94" s="488"/>
      <c r="Y94" s="484"/>
      <c r="Z94" s="484"/>
      <c r="AA94" s="489"/>
      <c r="AB94" s="490"/>
      <c r="AC94" s="488"/>
      <c r="AD94" s="484"/>
      <c r="AE94" s="484"/>
      <c r="AF94" s="489"/>
      <c r="AG94" s="488"/>
      <c r="AH94" s="488"/>
      <c r="AI94" s="484"/>
      <c r="AJ94" s="484"/>
      <c r="AK94" s="489"/>
      <c r="AL94" s="490"/>
      <c r="AM94" s="491"/>
      <c r="AN94" s="483"/>
      <c r="AO94" s="503"/>
      <c r="AP94" s="504"/>
      <c r="AQ94" s="504"/>
      <c r="AR94" s="504"/>
      <c r="AS94" s="504"/>
      <c r="AT94" s="504"/>
      <c r="AU94" s="515"/>
      <c r="AV94" s="515"/>
      <c r="AW94" s="515"/>
      <c r="AX94" s="515"/>
      <c r="AY94" s="515"/>
      <c r="AZ94" s="515"/>
      <c r="BA94" s="516"/>
      <c r="BB94" s="516"/>
      <c r="BC94" s="516"/>
      <c r="BD94" s="516"/>
      <c r="BE94" s="516"/>
      <c r="BF94" s="516"/>
      <c r="BG94" s="516"/>
      <c r="BH94" s="516"/>
      <c r="BI94" s="516"/>
      <c r="BJ94" s="516"/>
      <c r="BK94" s="516"/>
      <c r="BL94" s="516"/>
      <c r="BM94" s="516"/>
      <c r="BN94" s="516"/>
      <c r="BO94" s="515"/>
      <c r="BP94" s="517"/>
      <c r="BQ94" s="517"/>
      <c r="BR94" s="515"/>
      <c r="BS94" s="515"/>
      <c r="BT94" s="515"/>
      <c r="BU94" s="515"/>
      <c r="BV94" s="515"/>
      <c r="BW94" s="515"/>
      <c r="BX94" s="515"/>
      <c r="BY94" s="515"/>
      <c r="BZ94" s="515"/>
      <c r="CA94" s="515"/>
      <c r="CB94" s="515"/>
      <c r="CC94" s="515"/>
      <c r="CD94" s="515"/>
      <c r="CE94" s="515"/>
      <c r="CF94" s="515"/>
      <c r="CG94" s="515"/>
      <c r="CH94" s="515"/>
      <c r="CI94" s="515"/>
      <c r="CJ94" s="515"/>
      <c r="CK94" s="515"/>
      <c r="CL94" s="515"/>
      <c r="CM94" s="515"/>
      <c r="CN94" s="515"/>
      <c r="CO94" s="515"/>
      <c r="CP94" s="515"/>
      <c r="CQ94" s="515"/>
      <c r="CR94" s="515"/>
      <c r="CS94" s="515"/>
      <c r="CT94" s="515"/>
      <c r="CU94" s="515"/>
      <c r="CV94" s="515"/>
      <c r="CW94" s="515"/>
      <c r="CX94" s="515"/>
      <c r="CY94" s="515"/>
      <c r="CZ94" s="515"/>
      <c r="DA94" s="515"/>
      <c r="DB94" s="515"/>
      <c r="DC94" s="515"/>
      <c r="DD94" s="515"/>
      <c r="DE94" s="515"/>
      <c r="DF94" s="515"/>
      <c r="DG94" s="515"/>
      <c r="DH94" s="515"/>
      <c r="DI94" s="196"/>
      <c r="DJ94" s="492"/>
      <c r="DK94" s="492"/>
      <c r="DL94" s="492"/>
      <c r="DM94" s="492"/>
      <c r="DN94" s="492"/>
      <c r="DO94" s="492"/>
      <c r="DP94" s="492"/>
    </row>
    <row r="95" spans="2:120" s="485" customFormat="1">
      <c r="B95" s="484"/>
      <c r="D95" s="486"/>
      <c r="E95" s="486"/>
      <c r="F95" s="487"/>
      <c r="G95" s="487"/>
      <c r="H95" s="487"/>
      <c r="I95" s="487"/>
      <c r="J95" s="488"/>
      <c r="K95" s="488"/>
      <c r="L95" s="488"/>
      <c r="M95" s="488"/>
      <c r="N95" s="487"/>
      <c r="O95" s="488"/>
      <c r="P95" s="488"/>
      <c r="Q95" s="489"/>
      <c r="R95" s="490"/>
      <c r="S95" s="488"/>
      <c r="T95" s="484"/>
      <c r="U95" s="484"/>
      <c r="V95" s="489"/>
      <c r="W95" s="490"/>
      <c r="X95" s="488"/>
      <c r="Y95" s="484"/>
      <c r="Z95" s="484"/>
      <c r="AA95" s="489"/>
      <c r="AB95" s="490"/>
      <c r="AC95" s="488"/>
      <c r="AD95" s="484"/>
      <c r="AE95" s="484"/>
      <c r="AF95" s="489"/>
      <c r="AG95" s="488"/>
      <c r="AH95" s="488"/>
      <c r="AI95" s="484"/>
      <c r="AJ95" s="484"/>
      <c r="AK95" s="489"/>
      <c r="AL95" s="490"/>
      <c r="AM95" s="491"/>
      <c r="AN95" s="483"/>
      <c r="AO95" s="503"/>
      <c r="AP95" s="504"/>
      <c r="AQ95" s="504"/>
      <c r="AR95" s="504"/>
      <c r="AS95" s="504"/>
      <c r="AT95" s="504"/>
      <c r="AU95" s="515"/>
      <c r="AV95" s="515"/>
      <c r="AW95" s="515"/>
      <c r="AX95" s="515"/>
      <c r="AY95" s="515"/>
      <c r="AZ95" s="515"/>
      <c r="BA95" s="516"/>
      <c r="BB95" s="516"/>
      <c r="BC95" s="516"/>
      <c r="BD95" s="516"/>
      <c r="BE95" s="516"/>
      <c r="BF95" s="516"/>
      <c r="BG95" s="516"/>
      <c r="BH95" s="516"/>
      <c r="BI95" s="516"/>
      <c r="BJ95" s="516"/>
      <c r="BK95" s="516"/>
      <c r="BL95" s="516"/>
      <c r="BM95" s="516"/>
      <c r="BN95" s="516"/>
      <c r="BO95" s="515"/>
      <c r="BP95" s="517"/>
      <c r="BQ95" s="517"/>
      <c r="BR95" s="515"/>
      <c r="BS95" s="515"/>
      <c r="BT95" s="515"/>
      <c r="BU95" s="515"/>
      <c r="BV95" s="515"/>
      <c r="BW95" s="515"/>
      <c r="BX95" s="515"/>
      <c r="BY95" s="515"/>
      <c r="BZ95" s="515"/>
      <c r="CA95" s="515"/>
      <c r="CB95" s="515"/>
      <c r="CC95" s="515"/>
      <c r="CD95" s="515"/>
      <c r="CE95" s="515"/>
      <c r="CF95" s="515"/>
      <c r="CG95" s="515"/>
      <c r="CH95" s="515"/>
      <c r="CI95" s="515"/>
      <c r="CJ95" s="515"/>
      <c r="CK95" s="515"/>
      <c r="CL95" s="515"/>
      <c r="CM95" s="515"/>
      <c r="CN95" s="515"/>
      <c r="CO95" s="515"/>
      <c r="CP95" s="515"/>
      <c r="CQ95" s="515"/>
      <c r="CR95" s="515"/>
      <c r="CS95" s="515"/>
      <c r="CT95" s="515"/>
      <c r="CU95" s="515"/>
      <c r="CV95" s="515"/>
      <c r="CW95" s="515"/>
      <c r="CX95" s="515"/>
      <c r="CY95" s="515"/>
      <c r="CZ95" s="515"/>
      <c r="DA95" s="515"/>
      <c r="DB95" s="515"/>
      <c r="DC95" s="515"/>
      <c r="DD95" s="515"/>
      <c r="DE95" s="515"/>
      <c r="DF95" s="515"/>
      <c r="DG95" s="515"/>
      <c r="DH95" s="515"/>
      <c r="DI95" s="196"/>
      <c r="DJ95" s="492"/>
      <c r="DK95" s="492"/>
      <c r="DL95" s="492"/>
      <c r="DM95" s="492"/>
      <c r="DN95" s="492"/>
      <c r="DO95" s="492"/>
      <c r="DP95" s="492"/>
    </row>
    <row r="96" spans="2:120" s="485" customFormat="1">
      <c r="B96" s="484"/>
      <c r="D96" s="486"/>
      <c r="E96" s="486"/>
      <c r="F96" s="487"/>
      <c r="G96" s="487"/>
      <c r="H96" s="487"/>
      <c r="I96" s="487"/>
      <c r="J96" s="488"/>
      <c r="K96" s="488"/>
      <c r="L96" s="488"/>
      <c r="M96" s="488"/>
      <c r="N96" s="487"/>
      <c r="O96" s="488"/>
      <c r="P96" s="488"/>
      <c r="Q96" s="489"/>
      <c r="R96" s="490"/>
      <c r="S96" s="488"/>
      <c r="T96" s="484"/>
      <c r="U96" s="484"/>
      <c r="V96" s="489"/>
      <c r="W96" s="490"/>
      <c r="X96" s="488"/>
      <c r="Y96" s="484"/>
      <c r="Z96" s="484"/>
      <c r="AA96" s="489"/>
      <c r="AB96" s="490"/>
      <c r="AC96" s="488"/>
      <c r="AD96" s="484"/>
      <c r="AE96" s="484"/>
      <c r="AF96" s="489"/>
      <c r="AG96" s="488"/>
      <c r="AH96" s="488"/>
      <c r="AI96" s="484"/>
      <c r="AJ96" s="484"/>
      <c r="AK96" s="489"/>
      <c r="AL96" s="490"/>
      <c r="AM96" s="491"/>
      <c r="AN96" s="483"/>
      <c r="AO96" s="503"/>
      <c r="AP96" s="504"/>
      <c r="AQ96" s="504"/>
      <c r="AR96" s="504"/>
      <c r="AS96" s="504"/>
      <c r="AT96" s="504"/>
      <c r="AU96" s="515"/>
      <c r="AV96" s="515"/>
      <c r="AW96" s="515"/>
      <c r="AX96" s="515"/>
      <c r="AY96" s="515"/>
      <c r="AZ96" s="515"/>
      <c r="BA96" s="516"/>
      <c r="BB96" s="516"/>
      <c r="BC96" s="516"/>
      <c r="BD96" s="516"/>
      <c r="BE96" s="516"/>
      <c r="BF96" s="516"/>
      <c r="BG96" s="516"/>
      <c r="BH96" s="516"/>
      <c r="BI96" s="516"/>
      <c r="BJ96" s="516"/>
      <c r="BK96" s="516"/>
      <c r="BL96" s="516"/>
      <c r="BM96" s="516"/>
      <c r="BN96" s="516"/>
      <c r="BO96" s="515"/>
      <c r="BP96" s="517"/>
      <c r="BQ96" s="517"/>
      <c r="BR96" s="515"/>
      <c r="BS96" s="515"/>
      <c r="BT96" s="515"/>
      <c r="BU96" s="515"/>
      <c r="BV96" s="515"/>
      <c r="BW96" s="515"/>
      <c r="BX96" s="515"/>
      <c r="BY96" s="515"/>
      <c r="BZ96" s="515"/>
      <c r="CA96" s="515"/>
      <c r="CB96" s="515"/>
      <c r="CC96" s="515"/>
      <c r="CD96" s="515"/>
      <c r="CE96" s="515"/>
      <c r="CF96" s="515"/>
      <c r="CG96" s="515"/>
      <c r="CH96" s="515"/>
      <c r="CI96" s="515"/>
      <c r="CJ96" s="515"/>
      <c r="CK96" s="515"/>
      <c r="CL96" s="515"/>
      <c r="CM96" s="515"/>
      <c r="CN96" s="515"/>
      <c r="CO96" s="515"/>
      <c r="CP96" s="515"/>
      <c r="CQ96" s="515"/>
      <c r="CR96" s="515"/>
      <c r="CS96" s="515"/>
      <c r="CT96" s="515"/>
      <c r="CU96" s="515"/>
      <c r="CV96" s="515"/>
      <c r="CW96" s="515"/>
      <c r="CX96" s="515"/>
      <c r="CY96" s="515"/>
      <c r="CZ96" s="515"/>
      <c r="DA96" s="515"/>
      <c r="DB96" s="515"/>
      <c r="DC96" s="515"/>
      <c r="DD96" s="515"/>
      <c r="DE96" s="515"/>
      <c r="DF96" s="515"/>
      <c r="DG96" s="515"/>
      <c r="DH96" s="515"/>
      <c r="DI96" s="196"/>
      <c r="DJ96" s="492"/>
      <c r="DK96" s="492"/>
      <c r="DL96" s="492"/>
      <c r="DM96" s="492"/>
      <c r="DN96" s="492"/>
      <c r="DO96" s="492"/>
      <c r="DP96" s="492"/>
    </row>
    <row r="97" spans="2:120" s="485" customFormat="1">
      <c r="B97" s="484"/>
      <c r="D97" s="486"/>
      <c r="E97" s="486"/>
      <c r="F97" s="487"/>
      <c r="G97" s="487"/>
      <c r="H97" s="487"/>
      <c r="I97" s="487"/>
      <c r="J97" s="488"/>
      <c r="K97" s="488"/>
      <c r="L97" s="488"/>
      <c r="M97" s="488"/>
      <c r="N97" s="487"/>
      <c r="O97" s="488"/>
      <c r="P97" s="488"/>
      <c r="Q97" s="489"/>
      <c r="R97" s="490"/>
      <c r="S97" s="488"/>
      <c r="T97" s="484"/>
      <c r="U97" s="484"/>
      <c r="V97" s="489"/>
      <c r="W97" s="490"/>
      <c r="X97" s="488"/>
      <c r="Y97" s="484"/>
      <c r="Z97" s="484"/>
      <c r="AA97" s="489"/>
      <c r="AB97" s="490"/>
      <c r="AC97" s="488"/>
      <c r="AD97" s="484"/>
      <c r="AE97" s="484"/>
      <c r="AF97" s="489"/>
      <c r="AG97" s="488"/>
      <c r="AH97" s="488"/>
      <c r="AI97" s="484"/>
      <c r="AJ97" s="484"/>
      <c r="AK97" s="489"/>
      <c r="AL97" s="490"/>
      <c r="AM97" s="491"/>
      <c r="AN97" s="483"/>
      <c r="AO97" s="503"/>
      <c r="AP97" s="504"/>
      <c r="AQ97" s="504"/>
      <c r="AR97" s="504"/>
      <c r="AS97" s="504"/>
      <c r="AT97" s="504"/>
      <c r="AU97" s="515"/>
      <c r="AV97" s="515"/>
      <c r="AW97" s="515"/>
      <c r="AX97" s="515"/>
      <c r="AY97" s="515"/>
      <c r="AZ97" s="515"/>
      <c r="BA97" s="516"/>
      <c r="BB97" s="516"/>
      <c r="BC97" s="516"/>
      <c r="BD97" s="516"/>
      <c r="BE97" s="516"/>
      <c r="BF97" s="516"/>
      <c r="BG97" s="516"/>
      <c r="BH97" s="516"/>
      <c r="BI97" s="516"/>
      <c r="BJ97" s="516"/>
      <c r="BK97" s="516"/>
      <c r="BL97" s="516"/>
      <c r="BM97" s="516"/>
      <c r="BN97" s="516"/>
      <c r="BO97" s="515"/>
      <c r="BP97" s="517"/>
      <c r="BQ97" s="517"/>
      <c r="BR97" s="515"/>
      <c r="BS97" s="515"/>
      <c r="BT97" s="515"/>
      <c r="BU97" s="515"/>
      <c r="BV97" s="515"/>
      <c r="BW97" s="515"/>
      <c r="BX97" s="515"/>
      <c r="BY97" s="515"/>
      <c r="BZ97" s="515"/>
      <c r="CA97" s="515"/>
      <c r="CB97" s="515"/>
      <c r="CC97" s="515"/>
      <c r="CD97" s="515"/>
      <c r="CE97" s="515"/>
      <c r="CF97" s="515"/>
      <c r="CG97" s="515"/>
      <c r="CH97" s="515"/>
      <c r="CI97" s="515"/>
      <c r="CJ97" s="515"/>
      <c r="CK97" s="515"/>
      <c r="CL97" s="515"/>
      <c r="CM97" s="515"/>
      <c r="CN97" s="515"/>
      <c r="CO97" s="515"/>
      <c r="CP97" s="515"/>
      <c r="CQ97" s="515"/>
      <c r="CR97" s="515"/>
      <c r="CS97" s="515"/>
      <c r="CT97" s="515"/>
      <c r="CU97" s="515"/>
      <c r="CV97" s="515"/>
      <c r="CW97" s="515"/>
      <c r="CX97" s="515"/>
      <c r="CY97" s="515"/>
      <c r="CZ97" s="515"/>
      <c r="DA97" s="515"/>
      <c r="DB97" s="515"/>
      <c r="DC97" s="515"/>
      <c r="DD97" s="515"/>
      <c r="DE97" s="515"/>
      <c r="DF97" s="515"/>
      <c r="DG97" s="515"/>
      <c r="DH97" s="515"/>
      <c r="DI97" s="196"/>
      <c r="DJ97" s="492"/>
      <c r="DK97" s="492"/>
      <c r="DL97" s="492"/>
      <c r="DM97" s="492"/>
      <c r="DN97" s="492"/>
      <c r="DO97" s="492"/>
      <c r="DP97" s="492"/>
    </row>
    <row r="98" spans="2:120" s="485" customFormat="1">
      <c r="B98" s="484"/>
      <c r="D98" s="486"/>
      <c r="E98" s="486"/>
      <c r="F98" s="487"/>
      <c r="G98" s="487"/>
      <c r="H98" s="487"/>
      <c r="I98" s="487"/>
      <c r="J98" s="488"/>
      <c r="K98" s="488"/>
      <c r="L98" s="488"/>
      <c r="M98" s="488"/>
      <c r="N98" s="487"/>
      <c r="O98" s="488"/>
      <c r="P98" s="488"/>
      <c r="Q98" s="489"/>
      <c r="R98" s="490"/>
      <c r="S98" s="488"/>
      <c r="T98" s="484"/>
      <c r="U98" s="484"/>
      <c r="V98" s="489"/>
      <c r="W98" s="490"/>
      <c r="X98" s="488"/>
      <c r="Y98" s="484"/>
      <c r="Z98" s="484"/>
      <c r="AA98" s="489"/>
      <c r="AB98" s="490"/>
      <c r="AC98" s="488"/>
      <c r="AD98" s="484"/>
      <c r="AE98" s="484"/>
      <c r="AF98" s="489"/>
      <c r="AG98" s="488"/>
      <c r="AH98" s="488"/>
      <c r="AI98" s="484"/>
      <c r="AJ98" s="484"/>
      <c r="AK98" s="489"/>
      <c r="AL98" s="490"/>
      <c r="AM98" s="491"/>
      <c r="AN98" s="483"/>
      <c r="AO98" s="503"/>
      <c r="AP98" s="504"/>
      <c r="AQ98" s="504"/>
      <c r="AR98" s="504"/>
      <c r="AS98" s="504"/>
      <c r="AT98" s="504"/>
      <c r="AU98" s="515"/>
      <c r="AV98" s="515"/>
      <c r="AW98" s="515"/>
      <c r="AX98" s="515"/>
      <c r="AY98" s="515"/>
      <c r="AZ98" s="515"/>
      <c r="BA98" s="516"/>
      <c r="BB98" s="516"/>
      <c r="BC98" s="516"/>
      <c r="BD98" s="516"/>
      <c r="BE98" s="516"/>
      <c r="BF98" s="516"/>
      <c r="BG98" s="516"/>
      <c r="BH98" s="516"/>
      <c r="BI98" s="516"/>
      <c r="BJ98" s="516"/>
      <c r="BK98" s="516"/>
      <c r="BL98" s="516"/>
      <c r="BM98" s="516"/>
      <c r="BN98" s="516"/>
      <c r="BO98" s="515"/>
      <c r="BP98" s="517"/>
      <c r="BQ98" s="517"/>
      <c r="BR98" s="515"/>
      <c r="BS98" s="515"/>
      <c r="BT98" s="515"/>
      <c r="BU98" s="515"/>
      <c r="BV98" s="515"/>
      <c r="BW98" s="515"/>
      <c r="BX98" s="515"/>
      <c r="BY98" s="515"/>
      <c r="BZ98" s="515"/>
      <c r="CA98" s="515"/>
      <c r="CB98" s="515"/>
      <c r="CC98" s="515"/>
      <c r="CD98" s="515"/>
      <c r="CE98" s="515"/>
      <c r="CF98" s="515"/>
      <c r="CG98" s="515"/>
      <c r="CH98" s="515"/>
      <c r="CI98" s="515"/>
      <c r="CJ98" s="515"/>
      <c r="CK98" s="515"/>
      <c r="CL98" s="515"/>
      <c r="CM98" s="515"/>
      <c r="CN98" s="515"/>
      <c r="CO98" s="515"/>
      <c r="CP98" s="515"/>
      <c r="CQ98" s="515"/>
      <c r="CR98" s="515"/>
      <c r="CS98" s="515"/>
      <c r="CT98" s="515"/>
      <c r="CU98" s="515"/>
      <c r="CV98" s="515"/>
      <c r="CW98" s="515"/>
      <c r="CX98" s="515"/>
      <c r="CY98" s="515"/>
      <c r="CZ98" s="515"/>
      <c r="DA98" s="515"/>
      <c r="DB98" s="515"/>
      <c r="DC98" s="515"/>
      <c r="DD98" s="515"/>
      <c r="DE98" s="515"/>
      <c r="DF98" s="515"/>
      <c r="DG98" s="515"/>
      <c r="DH98" s="515"/>
      <c r="DI98" s="196"/>
      <c r="DJ98" s="492"/>
      <c r="DK98" s="492"/>
      <c r="DL98" s="492"/>
      <c r="DM98" s="492"/>
      <c r="DN98" s="492"/>
      <c r="DO98" s="492"/>
      <c r="DP98" s="492"/>
    </row>
  </sheetData>
  <sheetProtection algorithmName="SHA-512" hashValue="f/vo/p1wqsELmS7SRYV52uSPirw5dsNkRmC49SpmzzfYW/wE7KpQL8/tAJotAY8W0tcsY3wxFDJhyKRlLEanfA==" saltValue="CSIEPaULh14lky9BgQ16Xw==" spinCount="100000" sheet="1" objects="1" scenarios="1"/>
  <protectedRanges>
    <protectedRange password="CDC2" sqref="Q2:R3" name="範囲1"/>
    <protectedRange password="CDC2" sqref="AN2:AN3" name="範囲1_1"/>
  </protectedRanges>
  <sortState xmlns:xlrd2="http://schemas.microsoft.com/office/spreadsheetml/2017/richdata2" ref="DD7:DF68">
    <sortCondition ref="DD7:DD68"/>
  </sortState>
  <mergeCells count="40">
    <mergeCell ref="V4:V5"/>
    <mergeCell ref="Q4:Q5"/>
    <mergeCell ref="N4:N5"/>
    <mergeCell ref="O4:O5"/>
    <mergeCell ref="P4:P5"/>
    <mergeCell ref="I4:I5"/>
    <mergeCell ref="J4:J5"/>
    <mergeCell ref="K4:K5"/>
    <mergeCell ref="L4:L5"/>
    <mergeCell ref="B4:B5"/>
    <mergeCell ref="C4:C5"/>
    <mergeCell ref="D4:E4"/>
    <mergeCell ref="F4:G4"/>
    <mergeCell ref="H4:H5"/>
    <mergeCell ref="C2:P2"/>
    <mergeCell ref="W4:W5"/>
    <mergeCell ref="AB4:AB5"/>
    <mergeCell ref="AG4:AG5"/>
    <mergeCell ref="Q2:R2"/>
    <mergeCell ref="Q3:R3"/>
    <mergeCell ref="T4:T5"/>
    <mergeCell ref="U4:U5"/>
    <mergeCell ref="Y4:Y5"/>
    <mergeCell ref="Z4:Z5"/>
    <mergeCell ref="R4:R5"/>
    <mergeCell ref="S4:S5"/>
    <mergeCell ref="X4:X5"/>
    <mergeCell ref="C3:J3"/>
    <mergeCell ref="K3:O3"/>
    <mergeCell ref="M4:M5"/>
    <mergeCell ref="AO4:AO5"/>
    <mergeCell ref="AA4:AA5"/>
    <mergeCell ref="AK4:AK5"/>
    <mergeCell ref="AL4:AM4"/>
    <mergeCell ref="AN4:AN5"/>
    <mergeCell ref="AD4:AD5"/>
    <mergeCell ref="AE4:AE5"/>
    <mergeCell ref="AF4:AF5"/>
    <mergeCell ref="AI4:AI5"/>
    <mergeCell ref="AJ4:AJ5"/>
  </mergeCells>
  <phoneticPr fontId="1"/>
  <dataValidations count="10">
    <dataValidation type="list" allowBlank="1" showInputMessage="1" showErrorMessage="1" sqref="J6:J8 J10:J57" xr:uid="{00000000-0002-0000-0100-000000000000}">
      <formula1>"男,女"</formula1>
    </dataValidation>
    <dataValidation type="list" allowBlank="1" showInputMessage="1" showErrorMessage="1" sqref="AJ8:AJ57 Z8:Z57 AO8:AO57 U8:U57 AE8:AE57" xr:uid="{00000000-0002-0000-0100-000001000000}">
      <formula1>"○, "</formula1>
    </dataValidation>
    <dataValidation type="list" allowBlank="1" showInputMessage="1" showErrorMessage="1" sqref="J9" xr:uid="{00000000-0002-0000-0100-000002000000}">
      <formula1>"　,男,女"</formula1>
    </dataValidation>
    <dataValidation imeMode="halfAlpha" allowBlank="1" showInputMessage="1" showErrorMessage="1" sqref="C8:C57 H8:H57 K8:N57 P8:P57 AG8:AG57 AB8:AB57" xr:uid="{00000000-0002-0000-0100-000003000000}"/>
    <dataValidation imeMode="halfKatakana" allowBlank="1" showInputMessage="1" showErrorMessage="1" sqref="F8:G57" xr:uid="{00000000-0002-0000-0100-000004000000}"/>
    <dataValidation type="list" allowBlank="1" showErrorMessage="1" sqref="AA11" xr:uid="{00000000-0002-0000-0100-000005000000}">
      <formula1>INDIRECT($BL11)</formula1>
    </dataValidation>
    <dataValidation type="list" allowBlank="1" showInputMessage="1" showErrorMessage="1" sqref="Q8:Q57" xr:uid="{00000000-0002-0000-0100-000006000000}">
      <formula1>INDIRECT($BN8)</formula1>
    </dataValidation>
    <dataValidation type="list" allowBlank="1" showInputMessage="1" showErrorMessage="1" sqref="V8:V57" xr:uid="{00000000-0002-0000-0100-000007000000}">
      <formula1>INDIRECT($BG8)</formula1>
    </dataValidation>
    <dataValidation imeMode="disabled" allowBlank="1" showInputMessage="1" showErrorMessage="1" sqref="R8:R57 W8:W57" xr:uid="{00000000-0002-0000-0100-000008000000}"/>
    <dataValidation imeMode="on" allowBlank="1" showInputMessage="1" showErrorMessage="1" sqref="S8:S57 X8:X57" xr:uid="{00000000-0002-0000-0100-000009000000}"/>
  </dataValidations>
  <printOptions horizontalCentered="1"/>
  <pageMargins left="0.3" right="0.35" top="0.18" bottom="0.17" header="0.18" footer="0.18"/>
  <pageSetup paperSize="9" scale="95" fitToHeight="0" orientation="landscape" r:id="rId1"/>
  <rowBreaks count="1" manualBreakCount="1">
    <brk id="32" min="1" max="18" man="1"/>
  </row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A000000}">
          <x14:formula1>
            <xm:f>データ!$M$2:$M$6</xm:f>
          </x14:formula1>
          <xm:sqref>I8:I57</xm:sqref>
        </x14:dataValidation>
        <x14:dataValidation type="list" allowBlank="1" showInputMessage="1" showErrorMessage="1" xr:uid="{00000000-0002-0000-0100-00000B000000}">
          <x14:formula1>
            <xm:f>データ!$J$2:$J$48</xm:f>
          </x14:formula1>
          <xm:sqref>O6:O57</xm:sqref>
        </x14:dataValidation>
        <x14:dataValidation type="list" allowBlank="1" showInputMessage="1" showErrorMessage="1" xr:uid="{00000000-0002-0000-0100-00000C000000}">
          <x14:formula1>
            <xm:f>IF($V8="","",(データ!$Y$2:$Y$9))</xm:f>
          </x14:formula1>
          <xm:sqref>Y8:Y57</xm:sqref>
        </x14:dataValidation>
        <x14:dataValidation type="list" allowBlank="1" showInputMessage="1" showErrorMessage="1" xr:uid="{00000000-0002-0000-0100-00000D000000}">
          <x14:formula1>
            <xm:f>IF($AA8="","",(データ!$Y$2:$Y$9))</xm:f>
          </x14:formula1>
          <xm:sqref>AD8:AD57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1">
    <tabColor theme="4" tint="0.59999389629810485"/>
    <pageSetUpPr fitToPage="1"/>
  </sheetPr>
  <dimension ref="B1:ID67"/>
  <sheetViews>
    <sheetView showGridLines="0" view="pageBreakPreview" zoomScaleNormal="110" zoomScaleSheetLayoutView="100" workbookViewId="0">
      <pane xSplit="2" ySplit="16" topLeftCell="C17" activePane="bottomRight" state="frozen"/>
      <selection activeCell="C8" sqref="C8"/>
      <selection pane="topRight" activeCell="C8" sqref="C8"/>
      <selection pane="bottomLeft" activeCell="C8" sqref="C8"/>
      <selection pane="bottomRight" activeCell="I10" sqref="I10"/>
    </sheetView>
  </sheetViews>
  <sheetFormatPr defaultColWidth="9" defaultRowHeight="12.9"/>
  <cols>
    <col min="1" max="1" width="1.23046875" style="112" customWidth="1"/>
    <col min="2" max="2" width="7.15234375" style="121" customWidth="1"/>
    <col min="3" max="3" width="7.61328125" style="121" customWidth="1"/>
    <col min="4" max="6" width="5.61328125" style="122" customWidth="1"/>
    <col min="7" max="7" width="5.61328125" style="112" customWidth="1"/>
    <col min="8" max="8" width="9" style="112" bestFit="1" customWidth="1"/>
    <col min="9" max="9" width="7" style="112" customWidth="1"/>
    <col min="10" max="12" width="8.3828125" style="121" customWidth="1"/>
    <col min="13" max="13" width="8.3828125" style="122" customWidth="1"/>
    <col min="14" max="15" width="7.4609375" style="122" customWidth="1"/>
    <col min="16" max="19" width="7" style="122" customWidth="1"/>
    <col min="20" max="20" width="1.15234375" style="112" customWidth="1"/>
    <col min="21" max="21" width="9" style="112"/>
    <col min="22" max="22" width="3.4609375" style="112" bestFit="1" customWidth="1"/>
    <col min="23" max="23" width="17.4609375" style="112" bestFit="1" customWidth="1"/>
    <col min="24" max="28" width="3.23046875" style="112" customWidth="1"/>
    <col min="29" max="16384" width="9" style="112"/>
  </cols>
  <sheetData>
    <row r="1" spans="2:238" ht="4.5" customHeight="1" thickBot="1">
      <c r="B1" s="373" t="s">
        <v>101</v>
      </c>
      <c r="C1" s="373"/>
      <c r="D1" s="374"/>
      <c r="E1" s="374"/>
      <c r="F1" s="374"/>
      <c r="G1" s="374"/>
      <c r="H1" s="374"/>
      <c r="I1" s="374"/>
      <c r="J1" s="374"/>
      <c r="K1" s="374"/>
      <c r="L1" s="374"/>
      <c r="M1" s="374"/>
      <c r="N1" s="373"/>
      <c r="O1" s="185"/>
      <c r="P1" s="185"/>
      <c r="Q1" s="185"/>
      <c r="R1" s="185"/>
      <c r="S1" s="185"/>
    </row>
    <row r="2" spans="2:238" ht="21.05" customHeight="1">
      <c r="B2" s="734" t="s">
        <v>446</v>
      </c>
      <c r="C2" s="735"/>
      <c r="D2" s="735"/>
      <c r="E2" s="735"/>
      <c r="F2" s="735"/>
      <c r="G2" s="735"/>
      <c r="H2" s="735"/>
      <c r="I2" s="735"/>
      <c r="J2" s="735"/>
      <c r="K2" s="735"/>
      <c r="L2" s="735"/>
      <c r="M2" s="735"/>
      <c r="N2" s="735"/>
      <c r="O2" s="735"/>
      <c r="P2" s="735"/>
      <c r="Q2" s="735"/>
      <c r="R2" s="735"/>
      <c r="S2" s="736"/>
    </row>
    <row r="3" spans="2:238" ht="9.15" customHeight="1" thickBot="1">
      <c r="B3" s="737"/>
      <c r="C3" s="738"/>
      <c r="D3" s="738"/>
      <c r="E3" s="738"/>
      <c r="F3" s="738"/>
      <c r="G3" s="738"/>
      <c r="H3" s="738"/>
      <c r="I3" s="738"/>
      <c r="J3" s="738"/>
      <c r="K3" s="738"/>
      <c r="L3" s="738"/>
      <c r="M3" s="738"/>
      <c r="N3" s="738"/>
      <c r="O3" s="738"/>
      <c r="P3" s="738"/>
      <c r="Q3" s="738"/>
      <c r="R3" s="738"/>
      <c r="S3" s="739"/>
    </row>
    <row r="4" spans="2:238" ht="25.2" customHeight="1">
      <c r="B4" s="751" t="s">
        <v>102</v>
      </c>
      <c r="C4" s="752"/>
      <c r="D4" s="752"/>
      <c r="E4" s="753" t="s">
        <v>557</v>
      </c>
      <c r="F4" s="754"/>
      <c r="G4" s="754"/>
      <c r="H4" s="754"/>
      <c r="I4" s="754"/>
      <c r="J4" s="754"/>
      <c r="K4" s="754"/>
      <c r="L4" s="754"/>
      <c r="M4" s="754"/>
      <c r="N4" s="754"/>
      <c r="O4" s="754"/>
      <c r="P4" s="754"/>
      <c r="Q4" s="754"/>
      <c r="R4" s="754"/>
      <c r="S4" s="755"/>
    </row>
    <row r="5" spans="2:238" ht="25.2" customHeight="1">
      <c r="B5" s="756" t="s">
        <v>292</v>
      </c>
      <c r="C5" s="757"/>
      <c r="D5" s="757"/>
      <c r="E5" s="758"/>
      <c r="F5" s="759"/>
      <c r="G5" s="759"/>
      <c r="H5" s="759"/>
      <c r="I5" s="760"/>
      <c r="J5" s="761" t="s">
        <v>293</v>
      </c>
      <c r="K5" s="762"/>
      <c r="L5" s="765" t="s">
        <v>24</v>
      </c>
      <c r="M5" s="766"/>
      <c r="N5" s="769" t="s">
        <v>294</v>
      </c>
      <c r="O5" s="770"/>
      <c r="P5" s="758"/>
      <c r="Q5" s="759"/>
      <c r="R5" s="759"/>
      <c r="S5" s="771"/>
    </row>
    <row r="6" spans="2:238" ht="25.2" customHeight="1">
      <c r="B6" s="772" t="s">
        <v>465</v>
      </c>
      <c r="C6" s="773"/>
      <c r="D6" s="773"/>
      <c r="E6" s="774"/>
      <c r="F6" s="775"/>
      <c r="G6" s="775"/>
      <c r="H6" s="775"/>
      <c r="I6" s="776"/>
      <c r="J6" s="763"/>
      <c r="K6" s="764"/>
      <c r="L6" s="767"/>
      <c r="M6" s="768"/>
      <c r="N6" s="777" t="s">
        <v>295</v>
      </c>
      <c r="O6" s="778"/>
      <c r="P6" s="779"/>
      <c r="Q6" s="780"/>
      <c r="R6" s="780"/>
      <c r="S6" s="781"/>
    </row>
    <row r="7" spans="2:238" ht="21.05" customHeight="1">
      <c r="B7" s="706" t="s">
        <v>296</v>
      </c>
      <c r="C7" s="707"/>
      <c r="D7" s="708"/>
      <c r="E7" s="110" t="s">
        <v>297</v>
      </c>
      <c r="F7" s="743"/>
      <c r="G7" s="744"/>
      <c r="H7" s="111" t="s">
        <v>298</v>
      </c>
      <c r="I7" s="743"/>
      <c r="J7" s="744"/>
      <c r="K7" s="111" t="s">
        <v>299</v>
      </c>
      <c r="L7" s="743"/>
      <c r="M7" s="744"/>
      <c r="N7" s="711" t="s">
        <v>300</v>
      </c>
      <c r="O7" s="712"/>
      <c r="P7" s="747"/>
      <c r="Q7" s="748"/>
      <c r="R7" s="748"/>
      <c r="S7" s="782" t="s">
        <v>301</v>
      </c>
      <c r="ID7" s="112" t="s">
        <v>103</v>
      </c>
    </row>
    <row r="8" spans="2:238" ht="21.05" customHeight="1">
      <c r="B8" s="740"/>
      <c r="C8" s="741"/>
      <c r="D8" s="742"/>
      <c r="E8" s="784"/>
      <c r="F8" s="785"/>
      <c r="G8" s="785"/>
      <c r="H8" s="785"/>
      <c r="I8" s="785"/>
      <c r="J8" s="785"/>
      <c r="K8" s="785"/>
      <c r="L8" s="785"/>
      <c r="M8" s="786"/>
      <c r="N8" s="745"/>
      <c r="O8" s="746"/>
      <c r="P8" s="749"/>
      <c r="Q8" s="750"/>
      <c r="R8" s="750"/>
      <c r="S8" s="783"/>
    </row>
    <row r="9" spans="2:238" ht="33.75" customHeight="1" thickBot="1">
      <c r="B9" s="706" t="s">
        <v>467</v>
      </c>
      <c r="C9" s="707"/>
      <c r="D9" s="708"/>
      <c r="E9" s="709"/>
      <c r="F9" s="710"/>
      <c r="G9" s="710"/>
      <c r="H9" s="710"/>
      <c r="I9" s="710"/>
      <c r="J9" s="710"/>
      <c r="K9" s="710"/>
      <c r="L9" s="710"/>
      <c r="M9" s="502"/>
      <c r="N9" s="711" t="s">
        <v>302</v>
      </c>
      <c r="O9" s="712"/>
      <c r="P9" s="713"/>
      <c r="Q9" s="714"/>
      <c r="R9" s="714"/>
      <c r="S9" s="715"/>
    </row>
    <row r="10" spans="2:238" ht="20.399999999999999" customHeight="1">
      <c r="B10" s="716" t="s">
        <v>508</v>
      </c>
      <c r="C10" s="717"/>
      <c r="D10" s="726" t="s">
        <v>509</v>
      </c>
      <c r="E10" s="727"/>
      <c r="F10" s="727"/>
      <c r="G10" s="727"/>
      <c r="H10" s="728"/>
      <c r="I10" s="499" t="s">
        <v>493</v>
      </c>
      <c r="J10" s="499"/>
      <c r="K10" s="729" t="s">
        <v>494</v>
      </c>
      <c r="L10" s="729"/>
      <c r="M10" s="729" t="s">
        <v>495</v>
      </c>
      <c r="N10" s="729"/>
      <c r="O10" s="493" t="s">
        <v>504</v>
      </c>
      <c r="P10" s="493"/>
      <c r="Q10" s="493"/>
      <c r="R10" s="493"/>
      <c r="S10" s="494"/>
    </row>
    <row r="11" spans="2:238" ht="20.399999999999999" customHeight="1">
      <c r="B11" s="718"/>
      <c r="C11" s="719"/>
      <c r="D11" s="730"/>
      <c r="E11" s="731"/>
      <c r="F11" s="731"/>
      <c r="G11" s="731"/>
      <c r="H11" s="732"/>
      <c r="I11" s="500"/>
      <c r="J11" s="468" t="s">
        <v>510</v>
      </c>
      <c r="K11" s="733"/>
      <c r="L11" s="733"/>
      <c r="M11" s="733"/>
      <c r="N11" s="733"/>
      <c r="O11" s="495" t="s">
        <v>505</v>
      </c>
      <c r="P11" s="495"/>
      <c r="Q11" s="495"/>
      <c r="R11" s="495"/>
      <c r="S11" s="496"/>
    </row>
    <row r="12" spans="2:238" ht="20.399999999999999" customHeight="1">
      <c r="B12" s="718"/>
      <c r="C12" s="719"/>
      <c r="D12" s="730"/>
      <c r="E12" s="731"/>
      <c r="F12" s="731"/>
      <c r="G12" s="731"/>
      <c r="H12" s="732"/>
      <c r="I12" s="500"/>
      <c r="J12" s="468" t="s">
        <v>511</v>
      </c>
      <c r="K12" s="733"/>
      <c r="L12" s="733"/>
      <c r="M12" s="733"/>
      <c r="N12" s="733"/>
      <c r="O12" s="495" t="s">
        <v>506</v>
      </c>
      <c r="P12" s="495"/>
      <c r="Q12" s="495"/>
      <c r="R12" s="495"/>
      <c r="S12" s="496"/>
    </row>
    <row r="13" spans="2:238" ht="17.2" customHeight="1" thickBot="1">
      <c r="B13" s="720"/>
      <c r="C13" s="721"/>
      <c r="D13" s="722"/>
      <c r="E13" s="723"/>
      <c r="F13" s="723"/>
      <c r="G13" s="723"/>
      <c r="H13" s="724"/>
      <c r="I13" s="501"/>
      <c r="J13" s="469" t="s">
        <v>511</v>
      </c>
      <c r="K13" s="725"/>
      <c r="L13" s="725"/>
      <c r="M13" s="725"/>
      <c r="N13" s="725"/>
      <c r="O13" s="497" t="s">
        <v>507</v>
      </c>
      <c r="P13" s="497"/>
      <c r="Q13" s="497"/>
      <c r="R13" s="497"/>
      <c r="S13" s="498"/>
    </row>
    <row r="14" spans="2:238" ht="18.350000000000001" hidden="1">
      <c r="B14" s="481"/>
      <c r="C14" s="470" t="s">
        <v>497</v>
      </c>
      <c r="D14" s="475"/>
      <c r="E14" s="476"/>
      <c r="F14" s="476"/>
      <c r="G14" s="477"/>
      <c r="H14" s="477"/>
      <c r="I14" s="477"/>
      <c r="J14" s="478"/>
      <c r="K14" s="478"/>
      <c r="L14" s="478"/>
      <c r="M14" s="479"/>
      <c r="N14" s="479"/>
      <c r="O14" s="479"/>
      <c r="P14" s="479"/>
      <c r="Q14" s="479"/>
      <c r="R14" s="479"/>
      <c r="S14" s="480"/>
    </row>
    <row r="15" spans="2:238" hidden="1">
      <c r="B15" s="471"/>
      <c r="C15" s="472"/>
      <c r="D15" s="473"/>
      <c r="E15" s="473"/>
      <c r="F15" s="473"/>
      <c r="G15" s="474"/>
      <c r="H15" s="474"/>
      <c r="I15" s="474"/>
      <c r="J15" s="474"/>
      <c r="K15" s="474"/>
      <c r="L15" s="474"/>
      <c r="M15" s="185"/>
      <c r="N15" s="185"/>
      <c r="O15" s="185"/>
      <c r="P15" s="185"/>
      <c r="Q15" s="185"/>
      <c r="R15" s="185"/>
      <c r="S15" s="186"/>
    </row>
    <row r="16" spans="2:238" ht="19.8" customHeight="1">
      <c r="B16" s="187" t="s">
        <v>105</v>
      </c>
      <c r="C16" s="113" t="s">
        <v>106</v>
      </c>
      <c r="D16" s="698" t="s">
        <v>107</v>
      </c>
      <c r="E16" s="699"/>
      <c r="F16" s="700"/>
      <c r="G16" s="114" t="s">
        <v>108</v>
      </c>
      <c r="H16" s="114" t="s">
        <v>104</v>
      </c>
      <c r="I16" s="427" t="s">
        <v>109</v>
      </c>
      <c r="J16" s="701" t="s">
        <v>565</v>
      </c>
      <c r="K16" s="701"/>
      <c r="L16" s="702" t="s">
        <v>496</v>
      </c>
      <c r="M16" s="703"/>
      <c r="N16" s="702" t="s">
        <v>424</v>
      </c>
      <c r="O16" s="703"/>
      <c r="P16" s="704" t="s">
        <v>110</v>
      </c>
      <c r="Q16" s="704"/>
      <c r="R16" s="704" t="s">
        <v>111</v>
      </c>
      <c r="S16" s="705"/>
    </row>
    <row r="17" spans="2:19" ht="16.850000000000001" customHeight="1">
      <c r="B17" s="413">
        <v>1</v>
      </c>
      <c r="C17" s="410" t="str">
        <f>IF(ISERROR(VLOOKUP(B17,'NANS Data'!$D$2:$P$51,6,FALSE)),"",VLOOKUP(B17,'NANS Data'!$D$2:$P$51,6,FALSE))</f>
        <v/>
      </c>
      <c r="D17" s="673" t="str">
        <f>IF(ISERROR(VLOOKUP(B17,'NANS Data'!$D$2:$P$51,7,FALSE)),"",VLOOKUP(B17,'NANS Data'!$D$2:$P$51,7,FALSE))</f>
        <v/>
      </c>
      <c r="E17" s="674"/>
      <c r="F17" s="675"/>
      <c r="G17" s="115" t="str">
        <f>IF(ISERROR(VLOOKUP(B17,'NANS Data'!$D$2:$P$51,12,FALSE)),"",VLOOKUP(B17,'NANS Data'!$D$2:$P$51,12,FALSE))</f>
        <v/>
      </c>
      <c r="H17" s="116" t="str">
        <f>IF(ISERROR(VLOOKUP(B17,競技者データ入力シート!$B$8:$O$57,2,FALSE)),"",VLOOKUP(B17,競技者データ入力シート!$B$8:$O$57,8,FALSE))</f>
        <v/>
      </c>
      <c r="I17" s="117" t="str">
        <f>IF(ISERROR(VLOOKUP(B17,'NANS Data'!$D$2:$P$51,13,FALSE)),"",VLOOKUP(B17,'NANS Data'!$D$2:$P$51,13,FALSE))</f>
        <v/>
      </c>
      <c r="J17" s="676" t="str">
        <f>IF(ISERROR(VLOOKUP($B17,競技者データ入力シート!$B$8:$Q$57,16,FALSE)),"",VLOOKUP($B17,競技者データ入力シート!$B$8:$Q$57,16,FALSE))</f>
        <v/>
      </c>
      <c r="K17" s="676"/>
      <c r="L17" s="677" t="str">
        <f>IF(ISERROR(VLOOKUP($B17,競技者データ入力シート!$B$8:$V$57,21,FALSE)),"",VLOOKUP($B17,競技者データ入力シート!$B$8:$V$57,21,FALSE))</f>
        <v/>
      </c>
      <c r="M17" s="678"/>
      <c r="N17" s="679"/>
      <c r="O17" s="671"/>
      <c r="P17" s="671"/>
      <c r="Q17" s="671"/>
      <c r="R17" s="671"/>
      <c r="S17" s="672"/>
    </row>
    <row r="18" spans="2:19" ht="16.850000000000001" customHeight="1">
      <c r="B18" s="414">
        <v>2</v>
      </c>
      <c r="C18" s="410" t="str">
        <f>IF(ISERROR(VLOOKUP(B18,'NANS Data'!$D$2:$P$51,6,FALSE)),"",VLOOKUP(B18,'NANS Data'!$D$2:$P$51,6,FALSE))</f>
        <v/>
      </c>
      <c r="D18" s="673" t="str">
        <f>IF(ISERROR(VLOOKUP(B18,'NANS Data'!$D$2:$P$51,7,FALSE)),"",VLOOKUP(B18,'NANS Data'!$D$2:$P$51,7,FALSE))</f>
        <v/>
      </c>
      <c r="E18" s="674"/>
      <c r="F18" s="675"/>
      <c r="G18" s="115" t="str">
        <f>IF(ISERROR(VLOOKUP(B18,'NANS Data'!$D$2:$P$51,12,FALSE)),"",VLOOKUP(B18,'NANS Data'!$D$2:$P$51,12,FALSE))</f>
        <v/>
      </c>
      <c r="H18" s="116" t="str">
        <f>IF(ISERROR(VLOOKUP(B18,競技者データ入力シート!$B$8:$O$57,2,FALSE)),"",VLOOKUP(B18,競技者データ入力シート!$B$8:$O$57,8,FALSE))</f>
        <v/>
      </c>
      <c r="I18" s="117" t="str">
        <f>IF(ISERROR(VLOOKUP(B18,'NANS Data'!$D$2:$P$51,13,FALSE)),"",VLOOKUP(B18,'NANS Data'!$D$2:$P$51,13,FALSE))</f>
        <v/>
      </c>
      <c r="J18" s="676" t="str">
        <f>IF(ISERROR(VLOOKUP($B18,競技者データ入力シート!$B$8:$Q$57,16,FALSE)),"",VLOOKUP($B18,競技者データ入力シート!$B$8:$Q$57,16,FALSE))</f>
        <v/>
      </c>
      <c r="K18" s="676"/>
      <c r="L18" s="677" t="str">
        <f>IF(ISERROR(VLOOKUP($B18,競技者データ入力シート!$B$8:$V$57,21,FALSE)),"",VLOOKUP($B18,競技者データ入力シート!$B$8:$V$57,21,FALSE))</f>
        <v/>
      </c>
      <c r="M18" s="678"/>
      <c r="N18" s="679"/>
      <c r="O18" s="671"/>
      <c r="P18" s="671"/>
      <c r="Q18" s="671"/>
      <c r="R18" s="671"/>
      <c r="S18" s="672"/>
    </row>
    <row r="19" spans="2:19" ht="16.850000000000001" customHeight="1">
      <c r="B19" s="414">
        <v>3</v>
      </c>
      <c r="C19" s="410" t="str">
        <f>IF(ISERROR(VLOOKUP(B19,'NANS Data'!$D$2:$P$51,6,FALSE)),"",VLOOKUP(B19,'NANS Data'!$D$2:$P$51,6,FALSE))</f>
        <v/>
      </c>
      <c r="D19" s="673" t="str">
        <f>IF(ISERROR(VLOOKUP(B19,'NANS Data'!$D$2:$P$51,7,FALSE)),"",VLOOKUP(B19,'NANS Data'!$D$2:$P$51,7,FALSE))</f>
        <v/>
      </c>
      <c r="E19" s="674"/>
      <c r="F19" s="675"/>
      <c r="G19" s="115" t="str">
        <f>IF(ISERROR(VLOOKUP(B19,'NANS Data'!$D$2:$P$51,12,FALSE)),"",VLOOKUP(B19,'NANS Data'!$D$2:$P$51,12,FALSE))</f>
        <v/>
      </c>
      <c r="H19" s="116" t="str">
        <f>IF(ISERROR(VLOOKUP(B19,競技者データ入力シート!$B$8:$O$57,2,FALSE)),"",VLOOKUP(B19,競技者データ入力シート!$B$8:$O$57,8,FALSE))</f>
        <v/>
      </c>
      <c r="I19" s="117" t="str">
        <f>IF(ISERROR(VLOOKUP(B19,'NANS Data'!$D$2:$P$51,13,FALSE)),"",VLOOKUP(B19,'NANS Data'!$D$2:$P$51,13,FALSE))</f>
        <v/>
      </c>
      <c r="J19" s="676" t="str">
        <f>IF(ISERROR(VLOOKUP($B19,競技者データ入力シート!$B$8:$Q$57,16,FALSE)),"",VLOOKUP($B19,競技者データ入力シート!$B$8:$Q$57,16,FALSE))</f>
        <v/>
      </c>
      <c r="K19" s="676"/>
      <c r="L19" s="677" t="str">
        <f>IF(ISERROR(VLOOKUP($B19,競技者データ入力シート!$B$8:$V$57,21,FALSE)),"",VLOOKUP($B19,競技者データ入力シート!$B$8:$V$57,21,FALSE))</f>
        <v/>
      </c>
      <c r="M19" s="678"/>
      <c r="N19" s="679"/>
      <c r="O19" s="671"/>
      <c r="P19" s="671"/>
      <c r="Q19" s="671"/>
      <c r="R19" s="671"/>
      <c r="S19" s="672"/>
    </row>
    <row r="20" spans="2:19" ht="16.850000000000001" customHeight="1">
      <c r="B20" s="414">
        <v>4</v>
      </c>
      <c r="C20" s="410" t="str">
        <f>IF(ISERROR(VLOOKUP(B20,'NANS Data'!$D$2:$P$51,6,FALSE)),"",VLOOKUP(B20,'NANS Data'!$D$2:$P$51,6,FALSE))</f>
        <v/>
      </c>
      <c r="D20" s="673" t="str">
        <f>IF(ISERROR(VLOOKUP(B20,'NANS Data'!$D$2:$P$51,7,FALSE)),"",VLOOKUP(B20,'NANS Data'!$D$2:$P$51,7,FALSE))</f>
        <v/>
      </c>
      <c r="E20" s="674"/>
      <c r="F20" s="675"/>
      <c r="G20" s="115" t="str">
        <f>IF(ISERROR(VLOOKUP(B20,'NANS Data'!$D$2:$P$51,12,FALSE)),"",VLOOKUP(B20,'NANS Data'!$D$2:$P$51,12,FALSE))</f>
        <v/>
      </c>
      <c r="H20" s="116" t="str">
        <f>IF(ISERROR(VLOOKUP(B20,競技者データ入力シート!$B$8:$O$57,2,FALSE)),"",VLOOKUP(B20,競技者データ入力シート!$B$8:$O$57,8,FALSE))</f>
        <v/>
      </c>
      <c r="I20" s="117" t="str">
        <f>IF(ISERROR(VLOOKUP(B20,'NANS Data'!$D$2:$P$51,13,FALSE)),"",VLOOKUP(B20,'NANS Data'!$D$2:$P$51,13,FALSE))</f>
        <v/>
      </c>
      <c r="J20" s="676" t="str">
        <f>IF(ISERROR(VLOOKUP($B20,競技者データ入力シート!$B$8:$Q$57,16,FALSE)),"",VLOOKUP($B20,競技者データ入力シート!$B$8:$Q$57,16,FALSE))</f>
        <v/>
      </c>
      <c r="K20" s="676"/>
      <c r="L20" s="677" t="str">
        <f>IF(ISERROR(VLOOKUP($B20,競技者データ入力シート!$B$8:$V$57,21,FALSE)),"",VLOOKUP($B20,競技者データ入力シート!$B$8:$V$57,21,FALSE))</f>
        <v/>
      </c>
      <c r="M20" s="678"/>
      <c r="N20" s="679"/>
      <c r="O20" s="671"/>
      <c r="P20" s="671"/>
      <c r="Q20" s="671"/>
      <c r="R20" s="671"/>
      <c r="S20" s="672"/>
    </row>
    <row r="21" spans="2:19" ht="16.850000000000001" customHeight="1">
      <c r="B21" s="415">
        <v>5</v>
      </c>
      <c r="C21" s="411" t="str">
        <f>IF(ISERROR(VLOOKUP(B21,'NANS Data'!$D$2:$P$51,6,FALSE)),"",VLOOKUP(B21,'NANS Data'!$D$2:$P$51,6,FALSE))</f>
        <v/>
      </c>
      <c r="D21" s="689" t="str">
        <f>IF(ISERROR(VLOOKUP(B21,'NANS Data'!$D$2:$P$51,7,FALSE)),"",VLOOKUP(B21,'NANS Data'!$D$2:$P$51,7,FALSE))</f>
        <v/>
      </c>
      <c r="E21" s="690"/>
      <c r="F21" s="691"/>
      <c r="G21" s="118" t="str">
        <f>IF(ISERROR(VLOOKUP(B21,'NANS Data'!$D$2:$P$51,12,FALSE)),"",VLOOKUP(B21,'NANS Data'!$D$2:$P$51,12,FALSE))</f>
        <v/>
      </c>
      <c r="H21" s="119" t="str">
        <f>IF(ISERROR(VLOOKUP(B21,競技者データ入力シート!$B$8:$O$57,2,FALSE)),"",VLOOKUP(B21,競技者データ入力シート!$B$8:$O$57,8,FALSE))</f>
        <v/>
      </c>
      <c r="I21" s="120" t="str">
        <f>IF(ISERROR(VLOOKUP(B21,'NANS Data'!$D$2:$P$51,13,FALSE)),"",VLOOKUP(B21,'NANS Data'!$D$2:$P$51,13,FALSE))</f>
        <v/>
      </c>
      <c r="J21" s="692" t="str">
        <f>IF(ISERROR(VLOOKUP($B21,競技者データ入力シート!$B$8:$Q$57,16,FALSE)),"",VLOOKUP($B21,競技者データ入力シート!$B$8:$Q$57,16,FALSE))</f>
        <v/>
      </c>
      <c r="K21" s="692"/>
      <c r="L21" s="693" t="str">
        <f>IF(ISERROR(VLOOKUP($B21,競技者データ入力シート!$B$8:$V$57,21,FALSE)),"",VLOOKUP($B21,競技者データ入力シート!$B$8:$V$57,21,FALSE))</f>
        <v/>
      </c>
      <c r="M21" s="694"/>
      <c r="N21" s="695"/>
      <c r="O21" s="696"/>
      <c r="P21" s="696"/>
      <c r="Q21" s="696"/>
      <c r="R21" s="696"/>
      <c r="S21" s="697"/>
    </row>
    <row r="22" spans="2:19" ht="16.850000000000001" customHeight="1">
      <c r="B22" s="413">
        <v>6</v>
      </c>
      <c r="C22" s="410" t="str">
        <f>IF(ISERROR(VLOOKUP(B22,'NANS Data'!$D$2:$P$51,6,FALSE)),"",VLOOKUP(B22,'NANS Data'!$D$2:$P$51,6,FALSE))</f>
        <v/>
      </c>
      <c r="D22" s="673" t="str">
        <f>IF(ISERROR(VLOOKUP(B22,'NANS Data'!$D$2:$P$51,7,FALSE)),"",VLOOKUP(B22,'NANS Data'!$D$2:$P$51,7,FALSE))</f>
        <v/>
      </c>
      <c r="E22" s="674"/>
      <c r="F22" s="675"/>
      <c r="G22" s="115" t="str">
        <f>IF(ISERROR(VLOOKUP(B22,'NANS Data'!$D$2:$P$51,12,FALSE)),"",VLOOKUP(B22,'NANS Data'!$D$2:$P$51,12,FALSE))</f>
        <v/>
      </c>
      <c r="H22" s="116" t="str">
        <f>IF(ISERROR(VLOOKUP(B22,競技者データ入力シート!$B$8:$O$57,2,FALSE)),"",VLOOKUP(B22,競技者データ入力シート!$B$8:$O$57,8,FALSE))</f>
        <v/>
      </c>
      <c r="I22" s="117" t="str">
        <f>IF(ISERROR(VLOOKUP(B22,'NANS Data'!$D$2:$P$51,13,FALSE)),"",VLOOKUP(B22,'NANS Data'!$D$2:$P$51,13,FALSE))</f>
        <v/>
      </c>
      <c r="J22" s="676" t="str">
        <f>IF(ISERROR(VLOOKUP($B22,競技者データ入力シート!$B$8:$Q$57,16,FALSE)),"",VLOOKUP($B22,競技者データ入力シート!$B$8:$Q$57,16,FALSE))</f>
        <v/>
      </c>
      <c r="K22" s="676"/>
      <c r="L22" s="677" t="str">
        <f>IF(ISERROR(VLOOKUP($B22,競技者データ入力シート!$B$8:$V$57,21,FALSE)),"",VLOOKUP($B22,競技者データ入力シート!$B$8:$V$57,21,FALSE))</f>
        <v/>
      </c>
      <c r="M22" s="678"/>
      <c r="N22" s="679"/>
      <c r="O22" s="671"/>
      <c r="P22" s="671"/>
      <c r="Q22" s="671"/>
      <c r="R22" s="671"/>
      <c r="S22" s="672"/>
    </row>
    <row r="23" spans="2:19" ht="16.850000000000001" customHeight="1">
      <c r="B23" s="414">
        <v>7</v>
      </c>
      <c r="C23" s="410" t="str">
        <f>IF(ISERROR(VLOOKUP(B23,'NANS Data'!$D$2:$P$51,6,FALSE)),"",VLOOKUP(B23,'NANS Data'!$D$2:$P$51,6,FALSE))</f>
        <v/>
      </c>
      <c r="D23" s="673" t="str">
        <f>IF(ISERROR(VLOOKUP(B23,'NANS Data'!$D$2:$P$51,7,FALSE)),"",VLOOKUP(B23,'NANS Data'!$D$2:$P$51,7,FALSE))</f>
        <v/>
      </c>
      <c r="E23" s="674"/>
      <c r="F23" s="675"/>
      <c r="G23" s="115" t="str">
        <f>IF(ISERROR(VLOOKUP(B23,'NANS Data'!$D$2:$P$51,12,FALSE)),"",VLOOKUP(B23,'NANS Data'!$D$2:$P$51,12,FALSE))</f>
        <v/>
      </c>
      <c r="H23" s="116" t="str">
        <f>IF(ISERROR(VLOOKUP(B23,競技者データ入力シート!$B$8:$O$57,2,FALSE)),"",VLOOKUP(B23,競技者データ入力シート!$B$8:$O$57,8,FALSE))</f>
        <v/>
      </c>
      <c r="I23" s="117" t="str">
        <f>IF(ISERROR(VLOOKUP(B23,'NANS Data'!$D$2:$P$51,13,FALSE)),"",VLOOKUP(B23,'NANS Data'!$D$2:$P$51,13,FALSE))</f>
        <v/>
      </c>
      <c r="J23" s="676" t="str">
        <f>IF(ISERROR(VLOOKUP($B23,競技者データ入力シート!$B$8:$Q$57,16,FALSE)),"",VLOOKUP($B23,競技者データ入力シート!$B$8:$Q$57,16,FALSE))</f>
        <v/>
      </c>
      <c r="K23" s="676"/>
      <c r="L23" s="677" t="str">
        <f>IF(ISERROR(VLOOKUP($B23,競技者データ入力シート!$B$8:$V$57,21,FALSE)),"",VLOOKUP($B23,競技者データ入力シート!$B$8:$V$57,21,FALSE))</f>
        <v/>
      </c>
      <c r="M23" s="678"/>
      <c r="N23" s="679"/>
      <c r="O23" s="671"/>
      <c r="P23" s="671"/>
      <c r="Q23" s="671"/>
      <c r="R23" s="671"/>
      <c r="S23" s="672"/>
    </row>
    <row r="24" spans="2:19" ht="16.850000000000001" customHeight="1">
      <c r="B24" s="414">
        <v>8</v>
      </c>
      <c r="C24" s="410" t="str">
        <f>IF(ISERROR(VLOOKUP(B24,'NANS Data'!$D$2:$P$51,6,FALSE)),"",VLOOKUP(B24,'NANS Data'!$D$2:$P$51,6,FALSE))</f>
        <v/>
      </c>
      <c r="D24" s="673" t="str">
        <f>IF(ISERROR(VLOOKUP(B24,'NANS Data'!$D$2:$P$51,7,FALSE)),"",VLOOKUP(B24,'NANS Data'!$D$2:$P$51,7,FALSE))</f>
        <v/>
      </c>
      <c r="E24" s="674"/>
      <c r="F24" s="675"/>
      <c r="G24" s="115" t="str">
        <f>IF(ISERROR(VLOOKUP(B24,'NANS Data'!$D$2:$P$51,12,FALSE)),"",VLOOKUP(B24,'NANS Data'!$D$2:$P$51,12,FALSE))</f>
        <v/>
      </c>
      <c r="H24" s="116" t="str">
        <f>IF(ISERROR(VLOOKUP(B24,競技者データ入力シート!$B$8:$O$57,2,FALSE)),"",VLOOKUP(B24,競技者データ入力シート!$B$8:$O$57,8,FALSE))</f>
        <v/>
      </c>
      <c r="I24" s="117" t="str">
        <f>IF(ISERROR(VLOOKUP(B24,'NANS Data'!$D$2:$P$51,13,FALSE)),"",VLOOKUP(B24,'NANS Data'!$D$2:$P$51,13,FALSE))</f>
        <v/>
      </c>
      <c r="J24" s="676" t="str">
        <f>IF(ISERROR(VLOOKUP($B24,競技者データ入力シート!$B$8:$Q$57,16,FALSE)),"",VLOOKUP($B24,競技者データ入力シート!$B$8:$Q$57,16,FALSE))</f>
        <v/>
      </c>
      <c r="K24" s="676"/>
      <c r="L24" s="677" t="str">
        <f>IF(ISERROR(VLOOKUP($B24,競技者データ入力シート!$B$8:$V$57,21,FALSE)),"",VLOOKUP($B24,競技者データ入力シート!$B$8:$V$57,21,FALSE))</f>
        <v/>
      </c>
      <c r="M24" s="678"/>
      <c r="N24" s="679"/>
      <c r="O24" s="671"/>
      <c r="P24" s="671"/>
      <c r="Q24" s="671"/>
      <c r="R24" s="671"/>
      <c r="S24" s="672"/>
    </row>
    <row r="25" spans="2:19" ht="16.850000000000001" customHeight="1">
      <c r="B25" s="414">
        <v>9</v>
      </c>
      <c r="C25" s="410" t="str">
        <f>IF(ISERROR(VLOOKUP(B25,'NANS Data'!$D$2:$P$51,6,FALSE)),"",VLOOKUP(B25,'NANS Data'!$D$2:$P$51,6,FALSE))</f>
        <v/>
      </c>
      <c r="D25" s="673" t="str">
        <f>IF(ISERROR(VLOOKUP(B25,'NANS Data'!$D$2:$P$51,7,FALSE)),"",VLOOKUP(B25,'NANS Data'!$D$2:$P$51,7,FALSE))</f>
        <v/>
      </c>
      <c r="E25" s="674"/>
      <c r="F25" s="675"/>
      <c r="G25" s="115" t="str">
        <f>IF(ISERROR(VLOOKUP(B25,'NANS Data'!$D$2:$P$51,12,FALSE)),"",VLOOKUP(B25,'NANS Data'!$D$2:$P$51,12,FALSE))</f>
        <v/>
      </c>
      <c r="H25" s="116" t="str">
        <f>IF(ISERROR(VLOOKUP(B25,競技者データ入力シート!$B$8:$O$57,2,FALSE)),"",VLOOKUP(B25,競技者データ入力シート!$B$8:$O$57,8,FALSE))</f>
        <v/>
      </c>
      <c r="I25" s="117" t="str">
        <f>IF(ISERROR(VLOOKUP(B25,'NANS Data'!$D$2:$P$51,13,FALSE)),"",VLOOKUP(B25,'NANS Data'!$D$2:$P$51,13,FALSE))</f>
        <v/>
      </c>
      <c r="J25" s="676" t="str">
        <f>IF(ISERROR(VLOOKUP($B25,競技者データ入力シート!$B$8:$Q$57,16,FALSE)),"",VLOOKUP($B25,競技者データ入力シート!$B$8:$Q$57,16,FALSE))</f>
        <v/>
      </c>
      <c r="K25" s="676"/>
      <c r="L25" s="677" t="str">
        <f>IF(ISERROR(VLOOKUP($B25,競技者データ入力シート!$B$8:$V$57,21,FALSE)),"",VLOOKUP($B25,競技者データ入力シート!$B$8:$V$57,21,FALSE))</f>
        <v/>
      </c>
      <c r="M25" s="678"/>
      <c r="N25" s="679"/>
      <c r="O25" s="671"/>
      <c r="P25" s="671"/>
      <c r="Q25" s="671"/>
      <c r="R25" s="671"/>
      <c r="S25" s="672"/>
    </row>
    <row r="26" spans="2:19" ht="16.850000000000001" customHeight="1">
      <c r="B26" s="415">
        <v>10</v>
      </c>
      <c r="C26" s="411" t="str">
        <f>IF(ISERROR(VLOOKUP(B26,'NANS Data'!$D$2:$P$51,6,FALSE)),"",VLOOKUP(B26,'NANS Data'!$D$2:$P$51,6,FALSE))</f>
        <v/>
      </c>
      <c r="D26" s="689" t="str">
        <f>IF(ISERROR(VLOOKUP(B26,'NANS Data'!$D$2:$P$51,7,FALSE)),"",VLOOKUP(B26,'NANS Data'!$D$2:$P$51,7,FALSE))</f>
        <v/>
      </c>
      <c r="E26" s="690"/>
      <c r="F26" s="691"/>
      <c r="G26" s="118" t="str">
        <f>IF(ISERROR(VLOOKUP(B26,'NANS Data'!$D$2:$P$51,12,FALSE)),"",VLOOKUP(B26,'NANS Data'!$D$2:$P$51,12,FALSE))</f>
        <v/>
      </c>
      <c r="H26" s="119" t="str">
        <f>IF(ISERROR(VLOOKUP(B26,競技者データ入力シート!$B$8:$O$57,2,FALSE)),"",VLOOKUP(B26,競技者データ入力シート!$B$8:$O$57,8,FALSE))</f>
        <v/>
      </c>
      <c r="I26" s="120" t="str">
        <f>IF(ISERROR(VLOOKUP(B26,'NANS Data'!$D$2:$P$51,13,FALSE)),"",VLOOKUP(B26,'NANS Data'!$D$2:$P$51,13,FALSE))</f>
        <v/>
      </c>
      <c r="J26" s="692" t="str">
        <f>IF(ISERROR(VLOOKUP($B26,競技者データ入力シート!$B$8:$Q$57,16,FALSE)),"",VLOOKUP($B26,競技者データ入力シート!$B$8:$Q$57,16,FALSE))</f>
        <v/>
      </c>
      <c r="K26" s="692"/>
      <c r="L26" s="693" t="str">
        <f>IF(ISERROR(VLOOKUP($B26,競技者データ入力シート!$B$8:$V$57,21,FALSE)),"",VLOOKUP($B26,競技者データ入力シート!$B$8:$V$57,21,FALSE))</f>
        <v/>
      </c>
      <c r="M26" s="694"/>
      <c r="N26" s="695"/>
      <c r="O26" s="696"/>
      <c r="P26" s="696"/>
      <c r="Q26" s="696"/>
      <c r="R26" s="696"/>
      <c r="S26" s="697"/>
    </row>
    <row r="27" spans="2:19" ht="16.850000000000001" customHeight="1">
      <c r="B27" s="413">
        <v>11</v>
      </c>
      <c r="C27" s="410" t="str">
        <f>IF(ISERROR(VLOOKUP(B27,'NANS Data'!$D$2:$P$51,6,FALSE)),"",VLOOKUP(B27,'NANS Data'!$D$2:$P$51,6,FALSE))</f>
        <v/>
      </c>
      <c r="D27" s="673" t="str">
        <f>IF(ISERROR(VLOOKUP(B27,'NANS Data'!$D$2:$P$51,7,FALSE)),"",VLOOKUP(B27,'NANS Data'!$D$2:$P$51,7,FALSE))</f>
        <v/>
      </c>
      <c r="E27" s="674"/>
      <c r="F27" s="675"/>
      <c r="G27" s="115" t="str">
        <f>IF(ISERROR(VLOOKUP(B27,'NANS Data'!$D$2:$P$51,12,FALSE)),"",VLOOKUP(B27,'NANS Data'!$D$2:$P$51,12,FALSE))</f>
        <v/>
      </c>
      <c r="H27" s="116" t="str">
        <f>IF(ISERROR(VLOOKUP(B27,競技者データ入力シート!$B$8:$O$57,2,FALSE)),"",VLOOKUP(B27,競技者データ入力シート!$B$8:$O$57,8,FALSE))</f>
        <v/>
      </c>
      <c r="I27" s="117" t="str">
        <f>IF(ISERROR(VLOOKUP(B27,'NANS Data'!$D$2:$P$51,13,FALSE)),"",VLOOKUP(B27,'NANS Data'!$D$2:$P$51,13,FALSE))</f>
        <v/>
      </c>
      <c r="J27" s="676" t="str">
        <f>IF(ISERROR(VLOOKUP($B27,競技者データ入力シート!$B$8:$Q$57,16,FALSE)),"",VLOOKUP($B27,競技者データ入力シート!$B$8:$Q$57,16,FALSE))</f>
        <v/>
      </c>
      <c r="K27" s="676"/>
      <c r="L27" s="677" t="str">
        <f>IF(ISERROR(VLOOKUP($B27,競技者データ入力シート!$B$8:$V$57,21,FALSE)),"",VLOOKUP($B27,競技者データ入力シート!$B$8:$V$57,21,FALSE))</f>
        <v/>
      </c>
      <c r="M27" s="678"/>
      <c r="N27" s="679"/>
      <c r="O27" s="671"/>
      <c r="P27" s="671"/>
      <c r="Q27" s="671"/>
      <c r="R27" s="671"/>
      <c r="S27" s="672"/>
    </row>
    <row r="28" spans="2:19" ht="16.850000000000001" customHeight="1">
      <c r="B28" s="414">
        <v>12</v>
      </c>
      <c r="C28" s="410" t="str">
        <f>IF(ISERROR(VLOOKUP(B28,'NANS Data'!$D$2:$P$51,6,FALSE)),"",VLOOKUP(B28,'NANS Data'!$D$2:$P$51,6,FALSE))</f>
        <v/>
      </c>
      <c r="D28" s="673" t="str">
        <f>IF(ISERROR(VLOOKUP(B28,'NANS Data'!$D$2:$P$51,7,FALSE)),"",VLOOKUP(B28,'NANS Data'!$D$2:$P$51,7,FALSE))</f>
        <v/>
      </c>
      <c r="E28" s="674"/>
      <c r="F28" s="675"/>
      <c r="G28" s="115" t="str">
        <f>IF(ISERROR(VLOOKUP(B28,'NANS Data'!$D$2:$P$51,12,FALSE)),"",VLOOKUP(B28,'NANS Data'!$D$2:$P$51,12,FALSE))</f>
        <v/>
      </c>
      <c r="H28" s="116" t="str">
        <f>IF(ISERROR(VLOOKUP(B28,競技者データ入力シート!$B$8:$O$57,2,FALSE)),"",VLOOKUP(B28,競技者データ入力シート!$B$8:$O$57,8,FALSE))</f>
        <v/>
      </c>
      <c r="I28" s="117" t="str">
        <f>IF(ISERROR(VLOOKUP(B28,'NANS Data'!$D$2:$P$51,13,FALSE)),"",VLOOKUP(B28,'NANS Data'!$D$2:$P$51,13,FALSE))</f>
        <v/>
      </c>
      <c r="J28" s="676" t="str">
        <f>IF(ISERROR(VLOOKUP($B28,競技者データ入力シート!$B$8:$Q$57,16,FALSE)),"",VLOOKUP($B28,競技者データ入力シート!$B$8:$Q$57,16,FALSE))</f>
        <v/>
      </c>
      <c r="K28" s="676"/>
      <c r="L28" s="677" t="str">
        <f>IF(ISERROR(VLOOKUP($B28,競技者データ入力シート!$B$8:$V$57,21,FALSE)),"",VLOOKUP($B28,競技者データ入力シート!$B$8:$V$57,21,FALSE))</f>
        <v/>
      </c>
      <c r="M28" s="678"/>
      <c r="N28" s="679"/>
      <c r="O28" s="671"/>
      <c r="P28" s="671"/>
      <c r="Q28" s="671"/>
      <c r="R28" s="671"/>
      <c r="S28" s="672"/>
    </row>
    <row r="29" spans="2:19" ht="16.850000000000001" customHeight="1">
      <c r="B29" s="414">
        <v>13</v>
      </c>
      <c r="C29" s="410" t="str">
        <f>IF(ISERROR(VLOOKUP(B29,'NANS Data'!$D$2:$P$51,6,FALSE)),"",VLOOKUP(B29,'NANS Data'!$D$2:$P$51,6,FALSE))</f>
        <v/>
      </c>
      <c r="D29" s="673" t="str">
        <f>IF(ISERROR(VLOOKUP(B29,'NANS Data'!$D$2:$P$51,7,FALSE)),"",VLOOKUP(B29,'NANS Data'!$D$2:$P$51,7,FALSE))</f>
        <v/>
      </c>
      <c r="E29" s="674"/>
      <c r="F29" s="675"/>
      <c r="G29" s="115" t="str">
        <f>IF(ISERROR(VLOOKUP(B29,'NANS Data'!$D$2:$P$51,12,FALSE)),"",VLOOKUP(B29,'NANS Data'!$D$2:$P$51,12,FALSE))</f>
        <v/>
      </c>
      <c r="H29" s="116" t="str">
        <f>IF(ISERROR(VLOOKUP(B29,競技者データ入力シート!$B$8:$O$57,2,FALSE)),"",VLOOKUP(B29,競技者データ入力シート!$B$8:$O$57,8,FALSE))</f>
        <v/>
      </c>
      <c r="I29" s="117" t="str">
        <f>IF(ISERROR(VLOOKUP(B29,'NANS Data'!$D$2:$P$51,13,FALSE)),"",VLOOKUP(B29,'NANS Data'!$D$2:$P$51,13,FALSE))</f>
        <v/>
      </c>
      <c r="J29" s="676" t="str">
        <f>IF(ISERROR(VLOOKUP($B29,競技者データ入力シート!$B$8:$Q$57,16,FALSE)),"",VLOOKUP($B29,競技者データ入力シート!$B$8:$Q$57,16,FALSE))</f>
        <v/>
      </c>
      <c r="K29" s="676"/>
      <c r="L29" s="677" t="str">
        <f>IF(ISERROR(VLOOKUP($B29,競技者データ入力シート!$B$8:$V$57,21,FALSE)),"",VLOOKUP($B29,競技者データ入力シート!$B$8:$V$57,21,FALSE))</f>
        <v/>
      </c>
      <c r="M29" s="678"/>
      <c r="N29" s="679"/>
      <c r="O29" s="671"/>
      <c r="P29" s="671"/>
      <c r="Q29" s="671"/>
      <c r="R29" s="671"/>
      <c r="S29" s="672"/>
    </row>
    <row r="30" spans="2:19" ht="16.850000000000001" customHeight="1">
      <c r="B30" s="414">
        <v>14</v>
      </c>
      <c r="C30" s="410" t="str">
        <f>IF(ISERROR(VLOOKUP(B30,'NANS Data'!$D$2:$P$51,6,FALSE)),"",VLOOKUP(B30,'NANS Data'!$D$2:$P$51,6,FALSE))</f>
        <v/>
      </c>
      <c r="D30" s="673" t="str">
        <f>IF(ISERROR(VLOOKUP(B30,'NANS Data'!$D$2:$P$51,7,FALSE)),"",VLOOKUP(B30,'NANS Data'!$D$2:$P$51,7,FALSE))</f>
        <v/>
      </c>
      <c r="E30" s="674"/>
      <c r="F30" s="675"/>
      <c r="G30" s="115" t="str">
        <f>IF(ISERROR(VLOOKUP(B30,'NANS Data'!$D$2:$P$51,12,FALSE)),"",VLOOKUP(B30,'NANS Data'!$D$2:$P$51,12,FALSE))</f>
        <v/>
      </c>
      <c r="H30" s="116" t="str">
        <f>IF(ISERROR(VLOOKUP(B30,競技者データ入力シート!$B$8:$O$57,2,FALSE)),"",VLOOKUP(B30,競技者データ入力シート!$B$8:$O$57,8,FALSE))</f>
        <v/>
      </c>
      <c r="I30" s="117" t="str">
        <f>IF(ISERROR(VLOOKUP(B30,'NANS Data'!$D$2:$P$51,13,FALSE)),"",VLOOKUP(B30,'NANS Data'!$D$2:$P$51,13,FALSE))</f>
        <v/>
      </c>
      <c r="J30" s="676" t="str">
        <f>IF(ISERROR(VLOOKUP($B30,競技者データ入力シート!$B$8:$Q$57,16,FALSE)),"",VLOOKUP($B30,競技者データ入力シート!$B$8:$Q$57,16,FALSE))</f>
        <v/>
      </c>
      <c r="K30" s="676"/>
      <c r="L30" s="677" t="str">
        <f>IF(ISERROR(VLOOKUP($B30,競技者データ入力シート!$B$8:$V$57,21,FALSE)),"",VLOOKUP($B30,競技者データ入力シート!$B$8:$V$57,21,FALSE))</f>
        <v/>
      </c>
      <c r="M30" s="678"/>
      <c r="N30" s="679"/>
      <c r="O30" s="671"/>
      <c r="P30" s="671"/>
      <c r="Q30" s="671"/>
      <c r="R30" s="671"/>
      <c r="S30" s="672"/>
    </row>
    <row r="31" spans="2:19" ht="16.850000000000001" customHeight="1">
      <c r="B31" s="415">
        <v>15</v>
      </c>
      <c r="C31" s="411" t="str">
        <f>IF(ISERROR(VLOOKUP(B31,'NANS Data'!$D$2:$P$51,6,FALSE)),"",VLOOKUP(B31,'NANS Data'!$D$2:$P$51,6,FALSE))</f>
        <v/>
      </c>
      <c r="D31" s="689" t="str">
        <f>IF(ISERROR(VLOOKUP(B31,'NANS Data'!$D$2:$P$51,7,FALSE)),"",VLOOKUP(B31,'NANS Data'!$D$2:$P$51,7,FALSE))</f>
        <v/>
      </c>
      <c r="E31" s="690"/>
      <c r="F31" s="691"/>
      <c r="G31" s="118" t="str">
        <f>IF(ISERROR(VLOOKUP(B31,'NANS Data'!$D$2:$P$51,12,FALSE)),"",VLOOKUP(B31,'NANS Data'!$D$2:$P$51,12,FALSE))</f>
        <v/>
      </c>
      <c r="H31" s="119" t="str">
        <f>IF(ISERROR(VLOOKUP(B31,競技者データ入力シート!$B$8:$O$57,2,FALSE)),"",VLOOKUP(B31,競技者データ入力シート!$B$8:$O$57,8,FALSE))</f>
        <v/>
      </c>
      <c r="I31" s="120" t="str">
        <f>IF(ISERROR(VLOOKUP(B31,'NANS Data'!$D$2:$P$51,13,FALSE)),"",VLOOKUP(B31,'NANS Data'!$D$2:$P$51,13,FALSE))</f>
        <v/>
      </c>
      <c r="J31" s="692" t="str">
        <f>IF(ISERROR(VLOOKUP($B31,競技者データ入力シート!$B$8:$Q$57,16,FALSE)),"",VLOOKUP($B31,競技者データ入力シート!$B$8:$Q$57,16,FALSE))</f>
        <v/>
      </c>
      <c r="K31" s="692"/>
      <c r="L31" s="693" t="str">
        <f>IF(ISERROR(VLOOKUP($B31,競技者データ入力シート!$B$8:$V$57,21,FALSE)),"",VLOOKUP($B31,競技者データ入力シート!$B$8:$V$57,21,FALSE))</f>
        <v/>
      </c>
      <c r="M31" s="694"/>
      <c r="N31" s="695"/>
      <c r="O31" s="696"/>
      <c r="P31" s="696"/>
      <c r="Q31" s="696"/>
      <c r="R31" s="696"/>
      <c r="S31" s="697"/>
    </row>
    <row r="32" spans="2:19" ht="16.850000000000001" customHeight="1">
      <c r="B32" s="413">
        <v>16</v>
      </c>
      <c r="C32" s="410" t="str">
        <f>IF(ISERROR(VLOOKUP(B32,'NANS Data'!$D$2:$P$51,6,FALSE)),"",VLOOKUP(B32,'NANS Data'!$D$2:$P$51,6,FALSE))</f>
        <v/>
      </c>
      <c r="D32" s="673" t="str">
        <f>IF(ISERROR(VLOOKUP(B32,'NANS Data'!$D$2:$P$51,7,FALSE)),"",VLOOKUP(B32,'NANS Data'!$D$2:$P$51,7,FALSE))</f>
        <v/>
      </c>
      <c r="E32" s="674"/>
      <c r="F32" s="675"/>
      <c r="G32" s="115" t="str">
        <f>IF(ISERROR(VLOOKUP(B32,'NANS Data'!$D$2:$P$51,12,FALSE)),"",VLOOKUP(B32,'NANS Data'!$D$2:$P$51,12,FALSE))</f>
        <v/>
      </c>
      <c r="H32" s="116" t="str">
        <f>IF(ISERROR(VLOOKUP(B32,競技者データ入力シート!$B$8:$O$57,2,FALSE)),"",VLOOKUP(B32,競技者データ入力シート!$B$8:$O$57,8,FALSE))</f>
        <v/>
      </c>
      <c r="I32" s="117" t="str">
        <f>IF(ISERROR(VLOOKUP(B32,'NANS Data'!$D$2:$P$51,13,FALSE)),"",VLOOKUP(B32,'NANS Data'!$D$2:$P$51,13,FALSE))</f>
        <v/>
      </c>
      <c r="J32" s="676" t="str">
        <f>IF(ISERROR(VLOOKUP($B32,競技者データ入力シート!$B$8:$Q$57,16,FALSE)),"",VLOOKUP($B32,競技者データ入力シート!$B$8:$Q$57,16,FALSE))</f>
        <v/>
      </c>
      <c r="K32" s="676"/>
      <c r="L32" s="677" t="str">
        <f>IF(ISERROR(VLOOKUP($B32,競技者データ入力シート!$B$8:$V$57,21,FALSE)),"",VLOOKUP($B32,競技者データ入力シート!$B$8:$V$57,21,FALSE))</f>
        <v/>
      </c>
      <c r="M32" s="678"/>
      <c r="N32" s="679"/>
      <c r="O32" s="671"/>
      <c r="P32" s="671"/>
      <c r="Q32" s="671"/>
      <c r="R32" s="671"/>
      <c r="S32" s="672"/>
    </row>
    <row r="33" spans="2:19" ht="16.850000000000001" customHeight="1">
      <c r="B33" s="414">
        <v>17</v>
      </c>
      <c r="C33" s="410" t="str">
        <f>IF(ISERROR(VLOOKUP(B33,'NANS Data'!$D$2:$P$51,6,FALSE)),"",VLOOKUP(B33,'NANS Data'!$D$2:$P$51,6,FALSE))</f>
        <v/>
      </c>
      <c r="D33" s="673" t="str">
        <f>IF(ISERROR(VLOOKUP(B33,'NANS Data'!$D$2:$P$51,7,FALSE)),"",VLOOKUP(B33,'NANS Data'!$D$2:$P$51,7,FALSE))</f>
        <v/>
      </c>
      <c r="E33" s="674"/>
      <c r="F33" s="675"/>
      <c r="G33" s="115" t="str">
        <f>IF(ISERROR(VLOOKUP(B33,'NANS Data'!$D$2:$P$51,12,FALSE)),"",VLOOKUP(B33,'NANS Data'!$D$2:$P$51,12,FALSE))</f>
        <v/>
      </c>
      <c r="H33" s="116" t="str">
        <f>IF(ISERROR(VLOOKUP(B33,競技者データ入力シート!$B$8:$O$57,2,FALSE)),"",VLOOKUP(B33,競技者データ入力シート!$B$8:$O$57,8,FALSE))</f>
        <v/>
      </c>
      <c r="I33" s="117" t="str">
        <f>IF(ISERROR(VLOOKUP(B33,'NANS Data'!$D$2:$P$51,13,FALSE)),"",VLOOKUP(B33,'NANS Data'!$D$2:$P$51,13,FALSE))</f>
        <v/>
      </c>
      <c r="J33" s="676" t="str">
        <f>IF(ISERROR(VLOOKUP($B33,競技者データ入力シート!$B$8:$Q$57,16,FALSE)),"",VLOOKUP($B33,競技者データ入力シート!$B$8:$Q$57,16,FALSE))</f>
        <v/>
      </c>
      <c r="K33" s="676"/>
      <c r="L33" s="677" t="str">
        <f>IF(ISERROR(VLOOKUP($B33,競技者データ入力シート!$B$8:$V$57,21,FALSE)),"",VLOOKUP($B33,競技者データ入力シート!$B$8:$V$57,21,FALSE))</f>
        <v/>
      </c>
      <c r="M33" s="678"/>
      <c r="N33" s="679"/>
      <c r="O33" s="671"/>
      <c r="P33" s="671"/>
      <c r="Q33" s="671"/>
      <c r="R33" s="671"/>
      <c r="S33" s="672"/>
    </row>
    <row r="34" spans="2:19" ht="16.850000000000001" customHeight="1">
      <c r="B34" s="414">
        <v>18</v>
      </c>
      <c r="C34" s="410" t="str">
        <f>IF(ISERROR(VLOOKUP(B34,'NANS Data'!$D$2:$P$51,6,FALSE)),"",VLOOKUP(B34,'NANS Data'!$D$2:$P$51,6,FALSE))</f>
        <v/>
      </c>
      <c r="D34" s="673" t="str">
        <f>IF(ISERROR(VLOOKUP(B34,'NANS Data'!$D$2:$P$51,7,FALSE)),"",VLOOKUP(B34,'NANS Data'!$D$2:$P$51,7,FALSE))</f>
        <v/>
      </c>
      <c r="E34" s="674"/>
      <c r="F34" s="675"/>
      <c r="G34" s="115" t="str">
        <f>IF(ISERROR(VLOOKUP(B34,'NANS Data'!$D$2:$P$51,12,FALSE)),"",VLOOKUP(B34,'NANS Data'!$D$2:$P$51,12,FALSE))</f>
        <v/>
      </c>
      <c r="H34" s="116" t="str">
        <f>IF(ISERROR(VLOOKUP(B34,競技者データ入力シート!$B$8:$O$57,2,FALSE)),"",VLOOKUP(B34,競技者データ入力シート!$B$8:$O$57,8,FALSE))</f>
        <v/>
      </c>
      <c r="I34" s="117" t="str">
        <f>IF(ISERROR(VLOOKUP(B34,'NANS Data'!$D$2:$P$51,13,FALSE)),"",VLOOKUP(B34,'NANS Data'!$D$2:$P$51,13,FALSE))</f>
        <v/>
      </c>
      <c r="J34" s="676" t="str">
        <f>IF(ISERROR(VLOOKUP($B34,競技者データ入力シート!$B$8:$Q$57,16,FALSE)),"",VLOOKUP($B34,競技者データ入力シート!$B$8:$Q$57,16,FALSE))</f>
        <v/>
      </c>
      <c r="K34" s="676"/>
      <c r="L34" s="677" t="str">
        <f>IF(ISERROR(VLOOKUP($B34,競技者データ入力シート!$B$8:$V$57,21,FALSE)),"",VLOOKUP($B34,競技者データ入力シート!$B$8:$V$57,21,FALSE))</f>
        <v/>
      </c>
      <c r="M34" s="678"/>
      <c r="N34" s="679"/>
      <c r="O34" s="671"/>
      <c r="P34" s="671"/>
      <c r="Q34" s="671"/>
      <c r="R34" s="671"/>
      <c r="S34" s="672"/>
    </row>
    <row r="35" spans="2:19" ht="16.850000000000001" customHeight="1">
      <c r="B35" s="414">
        <v>19</v>
      </c>
      <c r="C35" s="410" t="str">
        <f>IF(ISERROR(VLOOKUP(B35,'NANS Data'!$D$2:$P$51,6,FALSE)),"",VLOOKUP(B35,'NANS Data'!$D$2:$P$51,6,FALSE))</f>
        <v/>
      </c>
      <c r="D35" s="673" t="str">
        <f>IF(ISERROR(VLOOKUP(B35,'NANS Data'!$D$2:$P$51,7,FALSE)),"",VLOOKUP(B35,'NANS Data'!$D$2:$P$51,7,FALSE))</f>
        <v/>
      </c>
      <c r="E35" s="674"/>
      <c r="F35" s="675"/>
      <c r="G35" s="115" t="str">
        <f>IF(ISERROR(VLOOKUP(B35,'NANS Data'!$D$2:$P$51,12,FALSE)),"",VLOOKUP(B35,'NANS Data'!$D$2:$P$51,12,FALSE))</f>
        <v/>
      </c>
      <c r="H35" s="116" t="str">
        <f>IF(ISERROR(VLOOKUP(B35,競技者データ入力シート!$B$8:$O$57,2,FALSE)),"",VLOOKUP(B35,競技者データ入力シート!$B$8:$O$57,8,FALSE))</f>
        <v/>
      </c>
      <c r="I35" s="117" t="str">
        <f>IF(ISERROR(VLOOKUP(B35,'NANS Data'!$D$2:$P$51,13,FALSE)),"",VLOOKUP(B35,'NANS Data'!$D$2:$P$51,13,FALSE))</f>
        <v/>
      </c>
      <c r="J35" s="676" t="str">
        <f>IF(ISERROR(VLOOKUP($B35,競技者データ入力シート!$B$8:$Q$57,16,FALSE)),"",VLOOKUP($B35,競技者データ入力シート!$B$8:$Q$57,16,FALSE))</f>
        <v/>
      </c>
      <c r="K35" s="676"/>
      <c r="L35" s="677" t="str">
        <f>IF(ISERROR(VLOOKUP($B35,競技者データ入力シート!$B$8:$V$57,21,FALSE)),"",VLOOKUP($B35,競技者データ入力シート!$B$8:$V$57,21,FALSE))</f>
        <v/>
      </c>
      <c r="M35" s="678"/>
      <c r="N35" s="679"/>
      <c r="O35" s="671"/>
      <c r="P35" s="671"/>
      <c r="Q35" s="671"/>
      <c r="R35" s="671"/>
      <c r="S35" s="672"/>
    </row>
    <row r="36" spans="2:19" ht="16.850000000000001" customHeight="1">
      <c r="B36" s="415">
        <v>20</v>
      </c>
      <c r="C36" s="411" t="str">
        <f>IF(ISERROR(VLOOKUP(B36,'NANS Data'!$D$2:$P$51,6,FALSE)),"",VLOOKUP(B36,'NANS Data'!$D$2:$P$51,6,FALSE))</f>
        <v/>
      </c>
      <c r="D36" s="689" t="str">
        <f>IF(ISERROR(VLOOKUP(B36,'NANS Data'!$D$2:$P$51,7,FALSE)),"",VLOOKUP(B36,'NANS Data'!$D$2:$P$51,7,FALSE))</f>
        <v/>
      </c>
      <c r="E36" s="690"/>
      <c r="F36" s="691"/>
      <c r="G36" s="118" t="str">
        <f>IF(ISERROR(VLOOKUP(B36,'NANS Data'!$D$2:$P$51,12,FALSE)),"",VLOOKUP(B36,'NANS Data'!$D$2:$P$51,12,FALSE))</f>
        <v/>
      </c>
      <c r="H36" s="119" t="str">
        <f>IF(ISERROR(VLOOKUP(B36,競技者データ入力シート!$B$8:$O$57,2,FALSE)),"",VLOOKUP(B36,競技者データ入力シート!$B$8:$O$57,8,FALSE))</f>
        <v/>
      </c>
      <c r="I36" s="120" t="str">
        <f>IF(ISERROR(VLOOKUP(B36,'NANS Data'!$D$2:$P$51,13,FALSE)),"",VLOOKUP(B36,'NANS Data'!$D$2:$P$51,13,FALSE))</f>
        <v/>
      </c>
      <c r="J36" s="692" t="str">
        <f>IF(ISERROR(VLOOKUP($B36,競技者データ入力シート!$B$8:$Q$57,16,FALSE)),"",VLOOKUP($B36,競技者データ入力シート!$B$8:$Q$57,16,FALSE))</f>
        <v/>
      </c>
      <c r="K36" s="692"/>
      <c r="L36" s="693" t="str">
        <f>IF(ISERROR(VLOOKUP($B36,競技者データ入力シート!$B$8:$V$57,21,FALSE)),"",VLOOKUP($B36,競技者データ入力シート!$B$8:$V$57,21,FALSE))</f>
        <v/>
      </c>
      <c r="M36" s="694"/>
      <c r="N36" s="695"/>
      <c r="O36" s="696"/>
      <c r="P36" s="696"/>
      <c r="Q36" s="696"/>
      <c r="R36" s="696"/>
      <c r="S36" s="697"/>
    </row>
    <row r="37" spans="2:19" ht="16.850000000000001" customHeight="1">
      <c r="B37" s="413">
        <v>21</v>
      </c>
      <c r="C37" s="410" t="str">
        <f>IF(ISERROR(VLOOKUP(B37,'NANS Data'!$D$2:$P$51,6,FALSE)),"",VLOOKUP(B37,'NANS Data'!$D$2:$P$51,6,FALSE))</f>
        <v/>
      </c>
      <c r="D37" s="673" t="str">
        <f>IF(ISERROR(VLOOKUP(B37,'NANS Data'!$D$2:$P$51,7,FALSE)),"",VLOOKUP(B37,'NANS Data'!$D$2:$P$51,7,FALSE))</f>
        <v/>
      </c>
      <c r="E37" s="674"/>
      <c r="F37" s="675"/>
      <c r="G37" s="115" t="str">
        <f>IF(ISERROR(VLOOKUP(B37,'NANS Data'!$D$2:$P$51,12,FALSE)),"",VLOOKUP(B37,'NANS Data'!$D$2:$P$51,12,FALSE))</f>
        <v/>
      </c>
      <c r="H37" s="116" t="str">
        <f>IF(ISERROR(VLOOKUP(B37,競技者データ入力シート!$B$8:$O$57,2,FALSE)),"",VLOOKUP(B37,競技者データ入力シート!$B$8:$O$57,8,FALSE))</f>
        <v/>
      </c>
      <c r="I37" s="117" t="str">
        <f>IF(ISERROR(VLOOKUP(B37,'NANS Data'!$D$2:$P$51,13,FALSE)),"",VLOOKUP(B37,'NANS Data'!$D$2:$P$51,13,FALSE))</f>
        <v/>
      </c>
      <c r="J37" s="676" t="str">
        <f>IF(ISERROR(VLOOKUP($B37,競技者データ入力シート!$B$8:$Q$57,16,FALSE)),"",VLOOKUP($B37,競技者データ入力シート!$B$8:$Q$57,16,FALSE))</f>
        <v/>
      </c>
      <c r="K37" s="676"/>
      <c r="L37" s="677" t="str">
        <f>IF(ISERROR(VLOOKUP($B37,競技者データ入力シート!$B$8:$V$57,21,FALSE)),"",VLOOKUP($B37,競技者データ入力シート!$B$8:$V$57,21,FALSE))</f>
        <v/>
      </c>
      <c r="M37" s="678"/>
      <c r="N37" s="679"/>
      <c r="O37" s="671"/>
      <c r="P37" s="671"/>
      <c r="Q37" s="671"/>
      <c r="R37" s="671"/>
      <c r="S37" s="672"/>
    </row>
    <row r="38" spans="2:19" ht="16.850000000000001" customHeight="1">
      <c r="B38" s="414">
        <v>22</v>
      </c>
      <c r="C38" s="410" t="str">
        <f>IF(ISERROR(VLOOKUP(B38,'NANS Data'!$D$2:$P$51,6,FALSE)),"",VLOOKUP(B38,'NANS Data'!$D$2:$P$51,6,FALSE))</f>
        <v/>
      </c>
      <c r="D38" s="673" t="str">
        <f>IF(ISERROR(VLOOKUP(B38,'NANS Data'!$D$2:$P$51,7,FALSE)),"",VLOOKUP(B38,'NANS Data'!$D$2:$P$51,7,FALSE))</f>
        <v/>
      </c>
      <c r="E38" s="674"/>
      <c r="F38" s="675"/>
      <c r="G38" s="115" t="str">
        <f>IF(ISERROR(VLOOKUP(B38,'NANS Data'!$D$2:$P$51,12,FALSE)),"",VLOOKUP(B38,'NANS Data'!$D$2:$P$51,12,FALSE))</f>
        <v/>
      </c>
      <c r="H38" s="116" t="str">
        <f>IF(ISERROR(VLOOKUP(B38,競技者データ入力シート!$B$8:$O$57,2,FALSE)),"",VLOOKUP(B38,競技者データ入力シート!$B$8:$O$57,8,FALSE))</f>
        <v/>
      </c>
      <c r="I38" s="117" t="str">
        <f>IF(ISERROR(VLOOKUP(B38,'NANS Data'!$D$2:$P$51,13,FALSE)),"",VLOOKUP(B38,'NANS Data'!$D$2:$P$51,13,FALSE))</f>
        <v/>
      </c>
      <c r="J38" s="676" t="str">
        <f>IF(ISERROR(VLOOKUP($B38,競技者データ入力シート!$B$8:$Q$57,16,FALSE)),"",VLOOKUP($B38,競技者データ入力シート!$B$8:$Q$57,16,FALSE))</f>
        <v/>
      </c>
      <c r="K38" s="676"/>
      <c r="L38" s="677" t="str">
        <f>IF(ISERROR(VLOOKUP($B38,競技者データ入力シート!$B$8:$V$57,21,FALSE)),"",VLOOKUP($B38,競技者データ入力シート!$B$8:$V$57,21,FALSE))</f>
        <v/>
      </c>
      <c r="M38" s="678"/>
      <c r="N38" s="679"/>
      <c r="O38" s="671"/>
      <c r="P38" s="671"/>
      <c r="Q38" s="671"/>
      <c r="R38" s="671"/>
      <c r="S38" s="672"/>
    </row>
    <row r="39" spans="2:19" ht="16.850000000000001" customHeight="1">
      <c r="B39" s="414">
        <v>23</v>
      </c>
      <c r="C39" s="410" t="str">
        <f>IF(ISERROR(VLOOKUP(B39,'NANS Data'!$D$2:$P$51,6,FALSE)),"",VLOOKUP(B39,'NANS Data'!$D$2:$P$51,6,FALSE))</f>
        <v/>
      </c>
      <c r="D39" s="673" t="str">
        <f>IF(ISERROR(VLOOKUP(B39,'NANS Data'!$D$2:$P$51,7,FALSE)),"",VLOOKUP(B39,'NANS Data'!$D$2:$P$51,7,FALSE))</f>
        <v/>
      </c>
      <c r="E39" s="674"/>
      <c r="F39" s="675"/>
      <c r="G39" s="115" t="str">
        <f>IF(ISERROR(VLOOKUP(B39,'NANS Data'!$D$2:$P$51,12,FALSE)),"",VLOOKUP(B39,'NANS Data'!$D$2:$P$51,12,FALSE))</f>
        <v/>
      </c>
      <c r="H39" s="116" t="str">
        <f>IF(ISERROR(VLOOKUP(B39,競技者データ入力シート!$B$8:$O$57,2,FALSE)),"",VLOOKUP(B39,競技者データ入力シート!$B$8:$O$57,8,FALSE))</f>
        <v/>
      </c>
      <c r="I39" s="117" t="str">
        <f>IF(ISERROR(VLOOKUP(B39,'NANS Data'!$D$2:$P$51,13,FALSE)),"",VLOOKUP(B39,'NANS Data'!$D$2:$P$51,13,FALSE))</f>
        <v/>
      </c>
      <c r="J39" s="676" t="str">
        <f>IF(ISERROR(VLOOKUP($B39,競技者データ入力シート!$B$8:$Q$57,16,FALSE)),"",VLOOKUP($B39,競技者データ入力シート!$B$8:$Q$57,16,FALSE))</f>
        <v/>
      </c>
      <c r="K39" s="676"/>
      <c r="L39" s="677" t="str">
        <f>IF(ISERROR(VLOOKUP($B39,競技者データ入力シート!$B$8:$V$57,21,FALSE)),"",VLOOKUP($B39,競技者データ入力シート!$B$8:$V$57,21,FALSE))</f>
        <v/>
      </c>
      <c r="M39" s="678"/>
      <c r="N39" s="679"/>
      <c r="O39" s="671"/>
      <c r="P39" s="671"/>
      <c r="Q39" s="671"/>
      <c r="R39" s="671"/>
      <c r="S39" s="672"/>
    </row>
    <row r="40" spans="2:19" ht="16.850000000000001" customHeight="1">
      <c r="B40" s="414">
        <v>24</v>
      </c>
      <c r="C40" s="410" t="str">
        <f>IF(ISERROR(VLOOKUP(B40,'NANS Data'!$D$2:$P$51,6,FALSE)),"",VLOOKUP(B40,'NANS Data'!$D$2:$P$51,6,FALSE))</f>
        <v/>
      </c>
      <c r="D40" s="673" t="str">
        <f>IF(ISERROR(VLOOKUP(B40,'NANS Data'!$D$2:$P$51,7,FALSE)),"",VLOOKUP(B40,'NANS Data'!$D$2:$P$51,7,FALSE))</f>
        <v/>
      </c>
      <c r="E40" s="674"/>
      <c r="F40" s="675"/>
      <c r="G40" s="115" t="str">
        <f>IF(ISERROR(VLOOKUP(B40,'NANS Data'!$D$2:$P$51,12,FALSE)),"",VLOOKUP(B40,'NANS Data'!$D$2:$P$51,12,FALSE))</f>
        <v/>
      </c>
      <c r="H40" s="116" t="str">
        <f>IF(ISERROR(VLOOKUP(B40,競技者データ入力シート!$B$8:$O$57,2,FALSE)),"",VLOOKUP(B40,競技者データ入力シート!$B$8:$O$57,8,FALSE))</f>
        <v/>
      </c>
      <c r="I40" s="117" t="str">
        <f>IF(ISERROR(VLOOKUP(B40,'NANS Data'!$D$2:$P$51,13,FALSE)),"",VLOOKUP(B40,'NANS Data'!$D$2:$P$51,13,FALSE))</f>
        <v/>
      </c>
      <c r="J40" s="676" t="str">
        <f>IF(ISERROR(VLOOKUP($B40,競技者データ入力シート!$B$8:$Q$57,16,FALSE)),"",VLOOKUP($B40,競技者データ入力シート!$B$8:$Q$57,16,FALSE))</f>
        <v/>
      </c>
      <c r="K40" s="676"/>
      <c r="L40" s="677" t="str">
        <f>IF(ISERROR(VLOOKUP($B40,競技者データ入力シート!$B$8:$V$57,21,FALSE)),"",VLOOKUP($B40,競技者データ入力シート!$B$8:$V$57,21,FALSE))</f>
        <v/>
      </c>
      <c r="M40" s="678"/>
      <c r="N40" s="679"/>
      <c r="O40" s="671"/>
      <c r="P40" s="671"/>
      <c r="Q40" s="671"/>
      <c r="R40" s="671"/>
      <c r="S40" s="672"/>
    </row>
    <row r="41" spans="2:19" ht="16.850000000000001" customHeight="1">
      <c r="B41" s="415">
        <v>25</v>
      </c>
      <c r="C41" s="411" t="str">
        <f>IF(ISERROR(VLOOKUP(B41,'NANS Data'!$D$2:$P$51,6,FALSE)),"",VLOOKUP(B41,'NANS Data'!$D$2:$P$51,6,FALSE))</f>
        <v/>
      </c>
      <c r="D41" s="689" t="str">
        <f>IF(ISERROR(VLOOKUP(B41,'NANS Data'!$D$2:$P$51,7,FALSE)),"",VLOOKUP(B41,'NANS Data'!$D$2:$P$51,7,FALSE))</f>
        <v/>
      </c>
      <c r="E41" s="690"/>
      <c r="F41" s="691"/>
      <c r="G41" s="118" t="str">
        <f>IF(ISERROR(VLOOKUP(B41,'NANS Data'!$D$2:$P$51,12,FALSE)),"",VLOOKUP(B41,'NANS Data'!$D$2:$P$51,12,FALSE))</f>
        <v/>
      </c>
      <c r="H41" s="119" t="str">
        <f>IF(ISERROR(VLOOKUP(B41,競技者データ入力シート!$B$8:$O$57,2,FALSE)),"",VLOOKUP(B41,競技者データ入力シート!$B$8:$O$57,8,FALSE))</f>
        <v/>
      </c>
      <c r="I41" s="120" t="str">
        <f>IF(ISERROR(VLOOKUP(B41,'NANS Data'!$D$2:$P$51,13,FALSE)),"",VLOOKUP(B41,'NANS Data'!$D$2:$P$51,13,FALSE))</f>
        <v/>
      </c>
      <c r="J41" s="692" t="str">
        <f>IF(ISERROR(VLOOKUP($B41,競技者データ入力シート!$B$8:$Q$57,16,FALSE)),"",VLOOKUP($B41,競技者データ入力シート!$B$8:$Q$57,16,FALSE))</f>
        <v/>
      </c>
      <c r="K41" s="692"/>
      <c r="L41" s="693" t="str">
        <f>IF(ISERROR(VLOOKUP($B41,競技者データ入力シート!$B$8:$V$57,21,FALSE)),"",VLOOKUP($B41,競技者データ入力シート!$B$8:$V$57,21,FALSE))</f>
        <v/>
      </c>
      <c r="M41" s="694"/>
      <c r="N41" s="695"/>
      <c r="O41" s="696"/>
      <c r="P41" s="696"/>
      <c r="Q41" s="696"/>
      <c r="R41" s="696"/>
      <c r="S41" s="697"/>
    </row>
    <row r="42" spans="2:19" ht="16.850000000000001" customHeight="1">
      <c r="B42" s="413">
        <v>26</v>
      </c>
      <c r="C42" s="410" t="str">
        <f>IF(ISERROR(VLOOKUP(B42,'NANS Data'!$D$2:$P$51,6,FALSE)),"",VLOOKUP(B42,'NANS Data'!$D$2:$P$51,6,FALSE))</f>
        <v/>
      </c>
      <c r="D42" s="673" t="str">
        <f>IF(ISERROR(VLOOKUP(B42,'NANS Data'!$D$2:$P$51,7,FALSE)),"",VLOOKUP(B42,'NANS Data'!$D$2:$P$51,7,FALSE))</f>
        <v/>
      </c>
      <c r="E42" s="674"/>
      <c r="F42" s="675"/>
      <c r="G42" s="115" t="str">
        <f>IF(ISERROR(VLOOKUP(B42,'NANS Data'!$D$2:$P$51,12,FALSE)),"",VLOOKUP(B42,'NANS Data'!$D$2:$P$51,12,FALSE))</f>
        <v/>
      </c>
      <c r="H42" s="116" t="str">
        <f>IF(ISERROR(VLOOKUP(B42,競技者データ入力シート!$B$8:$O$57,2,FALSE)),"",VLOOKUP(B42,競技者データ入力シート!$B$8:$O$57,8,FALSE))</f>
        <v/>
      </c>
      <c r="I42" s="117" t="str">
        <f>IF(ISERROR(VLOOKUP(B42,'NANS Data'!$D$2:$P$51,13,FALSE)),"",VLOOKUP(B42,'NANS Data'!$D$2:$P$51,13,FALSE))</f>
        <v/>
      </c>
      <c r="J42" s="676" t="str">
        <f>IF(ISERROR(VLOOKUP($B42,競技者データ入力シート!$B$8:$Q$57,16,FALSE)),"",VLOOKUP($B42,競技者データ入力シート!$B$8:$Q$57,16,FALSE))</f>
        <v/>
      </c>
      <c r="K42" s="676"/>
      <c r="L42" s="677" t="str">
        <f>IF(ISERROR(VLOOKUP($B42,競技者データ入力シート!$B$8:$V$57,21,FALSE)),"",VLOOKUP($B42,競技者データ入力シート!$B$8:$V$57,21,FALSE))</f>
        <v/>
      </c>
      <c r="M42" s="678"/>
      <c r="N42" s="679"/>
      <c r="O42" s="671"/>
      <c r="P42" s="671"/>
      <c r="Q42" s="671"/>
      <c r="R42" s="671"/>
      <c r="S42" s="672"/>
    </row>
    <row r="43" spans="2:19" ht="16.850000000000001" customHeight="1">
      <c r="B43" s="414">
        <v>27</v>
      </c>
      <c r="C43" s="410" t="str">
        <f>IF(ISERROR(VLOOKUP(B43,'NANS Data'!$D$2:$P$51,6,FALSE)),"",VLOOKUP(B43,'NANS Data'!$D$2:$P$51,6,FALSE))</f>
        <v/>
      </c>
      <c r="D43" s="673" t="str">
        <f>IF(ISERROR(VLOOKUP(B43,'NANS Data'!$D$2:$P$51,7,FALSE)),"",VLOOKUP(B43,'NANS Data'!$D$2:$P$51,7,FALSE))</f>
        <v/>
      </c>
      <c r="E43" s="674"/>
      <c r="F43" s="675"/>
      <c r="G43" s="115" t="str">
        <f>IF(ISERROR(VLOOKUP(B43,'NANS Data'!$D$2:$P$51,12,FALSE)),"",VLOOKUP(B43,'NANS Data'!$D$2:$P$51,12,FALSE))</f>
        <v/>
      </c>
      <c r="H43" s="116" t="str">
        <f>IF(ISERROR(VLOOKUP(B43,競技者データ入力シート!$B$8:$O$57,2,FALSE)),"",VLOOKUP(B43,競技者データ入力シート!$B$8:$O$57,8,FALSE))</f>
        <v/>
      </c>
      <c r="I43" s="117" t="str">
        <f>IF(ISERROR(VLOOKUP(B43,'NANS Data'!$D$2:$P$51,13,FALSE)),"",VLOOKUP(B43,'NANS Data'!$D$2:$P$51,13,FALSE))</f>
        <v/>
      </c>
      <c r="J43" s="676" t="str">
        <f>IF(ISERROR(VLOOKUP($B43,競技者データ入力シート!$B$8:$Q$57,16,FALSE)),"",VLOOKUP($B43,競技者データ入力シート!$B$8:$Q$57,16,FALSE))</f>
        <v/>
      </c>
      <c r="K43" s="676"/>
      <c r="L43" s="677" t="str">
        <f>IF(ISERROR(VLOOKUP($B43,競技者データ入力シート!$B$8:$V$57,21,FALSE)),"",VLOOKUP($B43,競技者データ入力シート!$B$8:$V$57,21,FALSE))</f>
        <v/>
      </c>
      <c r="M43" s="678"/>
      <c r="N43" s="679"/>
      <c r="O43" s="671"/>
      <c r="P43" s="671"/>
      <c r="Q43" s="671"/>
      <c r="R43" s="671"/>
      <c r="S43" s="672"/>
    </row>
    <row r="44" spans="2:19" ht="16.850000000000001" customHeight="1">
      <c r="B44" s="414">
        <v>28</v>
      </c>
      <c r="C44" s="410" t="str">
        <f>IF(ISERROR(VLOOKUP(B44,'NANS Data'!$D$2:$P$51,6,FALSE)),"",VLOOKUP(B44,'NANS Data'!$D$2:$P$51,6,FALSE))</f>
        <v/>
      </c>
      <c r="D44" s="673" t="str">
        <f>IF(ISERROR(VLOOKUP(B44,'NANS Data'!$D$2:$P$51,7,FALSE)),"",VLOOKUP(B44,'NANS Data'!$D$2:$P$51,7,FALSE))</f>
        <v/>
      </c>
      <c r="E44" s="674"/>
      <c r="F44" s="675"/>
      <c r="G44" s="115" t="str">
        <f>IF(ISERROR(VLOOKUP(B44,'NANS Data'!$D$2:$P$51,12,FALSE)),"",VLOOKUP(B44,'NANS Data'!$D$2:$P$51,12,FALSE))</f>
        <v/>
      </c>
      <c r="H44" s="116" t="str">
        <f>IF(ISERROR(VLOOKUP(B44,競技者データ入力シート!$B$8:$O$57,2,FALSE)),"",VLOOKUP(B44,競技者データ入力シート!$B$8:$O$57,8,FALSE))</f>
        <v/>
      </c>
      <c r="I44" s="117" t="str">
        <f>IF(ISERROR(VLOOKUP(B44,'NANS Data'!$D$2:$P$51,13,FALSE)),"",VLOOKUP(B44,'NANS Data'!$D$2:$P$51,13,FALSE))</f>
        <v/>
      </c>
      <c r="J44" s="676" t="str">
        <f>IF(ISERROR(VLOOKUP($B44,競技者データ入力シート!$B$8:$Q$57,16,FALSE)),"",VLOOKUP($B44,競技者データ入力シート!$B$8:$Q$57,16,FALSE))</f>
        <v/>
      </c>
      <c r="K44" s="676"/>
      <c r="L44" s="677" t="str">
        <f>IF(ISERROR(VLOOKUP($B44,競技者データ入力シート!$B$8:$V$57,21,FALSE)),"",VLOOKUP($B44,競技者データ入力シート!$B$8:$V$57,21,FALSE))</f>
        <v/>
      </c>
      <c r="M44" s="678"/>
      <c r="N44" s="679"/>
      <c r="O44" s="671"/>
      <c r="P44" s="671"/>
      <c r="Q44" s="671"/>
      <c r="R44" s="671"/>
      <c r="S44" s="672"/>
    </row>
    <row r="45" spans="2:19" ht="16.850000000000001" customHeight="1">
      <c r="B45" s="414">
        <v>29</v>
      </c>
      <c r="C45" s="410" t="str">
        <f>IF(ISERROR(VLOOKUP(B45,'NANS Data'!$D$2:$P$51,6,FALSE)),"",VLOOKUP(B45,'NANS Data'!$D$2:$P$51,6,FALSE))</f>
        <v/>
      </c>
      <c r="D45" s="673" t="str">
        <f>IF(ISERROR(VLOOKUP(B45,'NANS Data'!$D$2:$P$51,7,FALSE)),"",VLOOKUP(B45,'NANS Data'!$D$2:$P$51,7,FALSE))</f>
        <v/>
      </c>
      <c r="E45" s="674"/>
      <c r="F45" s="675"/>
      <c r="G45" s="115" t="str">
        <f>IF(ISERROR(VLOOKUP(B45,'NANS Data'!$D$2:$P$51,12,FALSE)),"",VLOOKUP(B45,'NANS Data'!$D$2:$P$51,12,FALSE))</f>
        <v/>
      </c>
      <c r="H45" s="116" t="str">
        <f>IF(ISERROR(VLOOKUP(B45,競技者データ入力シート!$B$8:$O$57,2,FALSE)),"",VLOOKUP(B45,競技者データ入力シート!$B$8:$O$57,8,FALSE))</f>
        <v/>
      </c>
      <c r="I45" s="117" t="str">
        <f>IF(ISERROR(VLOOKUP(B45,'NANS Data'!$D$2:$P$51,13,FALSE)),"",VLOOKUP(B45,'NANS Data'!$D$2:$P$51,13,FALSE))</f>
        <v/>
      </c>
      <c r="J45" s="676" t="str">
        <f>IF(ISERROR(VLOOKUP($B45,競技者データ入力シート!$B$8:$Q$57,16,FALSE)),"",VLOOKUP($B45,競技者データ入力シート!$B$8:$Q$57,16,FALSE))</f>
        <v/>
      </c>
      <c r="K45" s="676"/>
      <c r="L45" s="677" t="str">
        <f>IF(ISERROR(VLOOKUP($B45,競技者データ入力シート!$B$8:$V$57,21,FALSE)),"",VLOOKUP($B45,競技者データ入力シート!$B$8:$V$57,21,FALSE))</f>
        <v/>
      </c>
      <c r="M45" s="678"/>
      <c r="N45" s="679"/>
      <c r="O45" s="671"/>
      <c r="P45" s="671"/>
      <c r="Q45" s="671"/>
      <c r="R45" s="671"/>
      <c r="S45" s="672"/>
    </row>
    <row r="46" spans="2:19" ht="16.850000000000001" customHeight="1">
      <c r="B46" s="415">
        <v>30</v>
      </c>
      <c r="C46" s="411" t="str">
        <f>IF(ISERROR(VLOOKUP(B46,'NANS Data'!$D$2:$P$51,6,FALSE)),"",VLOOKUP(B46,'NANS Data'!$D$2:$P$51,6,FALSE))</f>
        <v/>
      </c>
      <c r="D46" s="689" t="str">
        <f>IF(ISERROR(VLOOKUP(B46,'NANS Data'!$D$2:$P$51,7,FALSE)),"",VLOOKUP(B46,'NANS Data'!$D$2:$P$51,7,FALSE))</f>
        <v/>
      </c>
      <c r="E46" s="690"/>
      <c r="F46" s="691"/>
      <c r="G46" s="118" t="str">
        <f>IF(ISERROR(VLOOKUP(B46,'NANS Data'!$D$2:$P$51,12,FALSE)),"",VLOOKUP(B46,'NANS Data'!$D$2:$P$51,12,FALSE))</f>
        <v/>
      </c>
      <c r="H46" s="119" t="str">
        <f>IF(ISERROR(VLOOKUP(B46,競技者データ入力シート!$B$8:$O$57,2,FALSE)),"",VLOOKUP(B46,競技者データ入力シート!$B$8:$O$57,8,FALSE))</f>
        <v/>
      </c>
      <c r="I46" s="120" t="str">
        <f>IF(ISERROR(VLOOKUP(B46,'NANS Data'!$D$2:$P$51,13,FALSE)),"",VLOOKUP(B46,'NANS Data'!$D$2:$P$51,13,FALSE))</f>
        <v/>
      </c>
      <c r="J46" s="692" t="str">
        <f>IF(ISERROR(VLOOKUP($B46,競技者データ入力シート!$B$8:$Q$57,16,FALSE)),"",VLOOKUP($B46,競技者データ入力シート!$B$8:$Q$57,16,FALSE))</f>
        <v/>
      </c>
      <c r="K46" s="692"/>
      <c r="L46" s="693" t="str">
        <f>IF(ISERROR(VLOOKUP($B46,競技者データ入力シート!$B$8:$V$57,21,FALSE)),"",VLOOKUP($B46,競技者データ入力シート!$B$8:$V$57,21,FALSE))</f>
        <v/>
      </c>
      <c r="M46" s="694"/>
      <c r="N46" s="695"/>
      <c r="O46" s="696"/>
      <c r="P46" s="696"/>
      <c r="Q46" s="696"/>
      <c r="R46" s="696"/>
      <c r="S46" s="697"/>
    </row>
    <row r="47" spans="2:19" ht="16.850000000000001" customHeight="1">
      <c r="B47" s="413">
        <v>31</v>
      </c>
      <c r="C47" s="410" t="str">
        <f>IF(ISERROR(VLOOKUP(B47,'NANS Data'!$D$2:$P$51,6,FALSE)),"",VLOOKUP(B47,'NANS Data'!$D$2:$P$51,6,FALSE))</f>
        <v/>
      </c>
      <c r="D47" s="673" t="str">
        <f>IF(ISERROR(VLOOKUP(B47,'NANS Data'!$D$2:$P$51,7,FALSE)),"",VLOOKUP(B47,'NANS Data'!$D$2:$P$51,7,FALSE))</f>
        <v/>
      </c>
      <c r="E47" s="674"/>
      <c r="F47" s="675"/>
      <c r="G47" s="115" t="str">
        <f>IF(ISERROR(VLOOKUP(B47,'NANS Data'!$D$2:$P$51,12,FALSE)),"",VLOOKUP(B47,'NANS Data'!$D$2:$P$51,12,FALSE))</f>
        <v/>
      </c>
      <c r="H47" s="116" t="str">
        <f>IF(ISERROR(VLOOKUP(B47,競技者データ入力シート!$B$8:$O$57,2,FALSE)),"",VLOOKUP(B47,競技者データ入力シート!$B$8:$O$57,8,FALSE))</f>
        <v/>
      </c>
      <c r="I47" s="117" t="str">
        <f>IF(ISERROR(VLOOKUP(B47,'NANS Data'!$D$2:$P$51,13,FALSE)),"",VLOOKUP(B47,'NANS Data'!$D$2:$P$51,13,FALSE))</f>
        <v/>
      </c>
      <c r="J47" s="676" t="str">
        <f>IF(ISERROR(VLOOKUP($B47,競技者データ入力シート!$B$8:$Q$57,16,FALSE)),"",VLOOKUP($B47,競技者データ入力シート!$B$8:$Q$57,16,FALSE))</f>
        <v/>
      </c>
      <c r="K47" s="676"/>
      <c r="L47" s="677" t="str">
        <f>IF(ISERROR(VLOOKUP($B47,競技者データ入力シート!$B$8:$V$57,21,FALSE)),"",VLOOKUP($B47,競技者データ入力シート!$B$8:$V$57,21,FALSE))</f>
        <v/>
      </c>
      <c r="M47" s="678"/>
      <c r="N47" s="679"/>
      <c r="O47" s="671"/>
      <c r="P47" s="671"/>
      <c r="Q47" s="671"/>
      <c r="R47" s="671"/>
      <c r="S47" s="672"/>
    </row>
    <row r="48" spans="2:19" ht="16.850000000000001" customHeight="1">
      <c r="B48" s="414">
        <v>32</v>
      </c>
      <c r="C48" s="410" t="str">
        <f>IF(ISERROR(VLOOKUP(B48,'NANS Data'!$D$2:$P$51,6,FALSE)),"",VLOOKUP(B48,'NANS Data'!$D$2:$P$51,6,FALSE))</f>
        <v/>
      </c>
      <c r="D48" s="673" t="str">
        <f>IF(ISERROR(VLOOKUP(B48,'NANS Data'!$D$2:$P$51,7,FALSE)),"",VLOOKUP(B48,'NANS Data'!$D$2:$P$51,7,FALSE))</f>
        <v/>
      </c>
      <c r="E48" s="674"/>
      <c r="F48" s="675"/>
      <c r="G48" s="115" t="str">
        <f>IF(ISERROR(VLOOKUP(B48,'NANS Data'!$D$2:$P$51,12,FALSE)),"",VLOOKUP(B48,'NANS Data'!$D$2:$P$51,12,FALSE))</f>
        <v/>
      </c>
      <c r="H48" s="116" t="str">
        <f>IF(ISERROR(VLOOKUP(B48,競技者データ入力シート!$B$8:$O$57,2,FALSE)),"",VLOOKUP(B48,競技者データ入力シート!$B$8:$O$57,8,FALSE))</f>
        <v/>
      </c>
      <c r="I48" s="117" t="str">
        <f>IF(ISERROR(VLOOKUP(B48,'NANS Data'!$D$2:$P$51,13,FALSE)),"",VLOOKUP(B48,'NANS Data'!$D$2:$P$51,13,FALSE))</f>
        <v/>
      </c>
      <c r="J48" s="676" t="str">
        <f>IF(ISERROR(VLOOKUP($B48,競技者データ入力シート!$B$8:$Q$57,16,FALSE)),"",VLOOKUP($B48,競技者データ入力シート!$B$8:$Q$57,16,FALSE))</f>
        <v/>
      </c>
      <c r="K48" s="676"/>
      <c r="L48" s="677" t="str">
        <f>IF(ISERROR(VLOOKUP($B48,競技者データ入力シート!$B$8:$V$57,21,FALSE)),"",VLOOKUP($B48,競技者データ入力シート!$B$8:$V$57,21,FALSE))</f>
        <v/>
      </c>
      <c r="M48" s="678"/>
      <c r="N48" s="679"/>
      <c r="O48" s="671"/>
      <c r="P48" s="671"/>
      <c r="Q48" s="671"/>
      <c r="R48" s="671"/>
      <c r="S48" s="672"/>
    </row>
    <row r="49" spans="2:19" ht="16.850000000000001" customHeight="1">
      <c r="B49" s="414">
        <v>33</v>
      </c>
      <c r="C49" s="410" t="str">
        <f>IF(ISERROR(VLOOKUP(B49,'NANS Data'!$D$2:$P$51,6,FALSE)),"",VLOOKUP(B49,'NANS Data'!$D$2:$P$51,6,FALSE))</f>
        <v/>
      </c>
      <c r="D49" s="673" t="str">
        <f>IF(ISERROR(VLOOKUP(B49,'NANS Data'!$D$2:$P$51,7,FALSE)),"",VLOOKUP(B49,'NANS Data'!$D$2:$P$51,7,FALSE))</f>
        <v/>
      </c>
      <c r="E49" s="674"/>
      <c r="F49" s="675"/>
      <c r="G49" s="115" t="str">
        <f>IF(ISERROR(VLOOKUP(B49,'NANS Data'!$D$2:$P$51,12,FALSE)),"",VLOOKUP(B49,'NANS Data'!$D$2:$P$51,12,FALSE))</f>
        <v/>
      </c>
      <c r="H49" s="116" t="str">
        <f>IF(ISERROR(VLOOKUP(B49,競技者データ入力シート!$B$8:$O$57,2,FALSE)),"",VLOOKUP(B49,競技者データ入力シート!$B$8:$O$57,8,FALSE))</f>
        <v/>
      </c>
      <c r="I49" s="117" t="str">
        <f>IF(ISERROR(VLOOKUP(B49,'NANS Data'!$D$2:$P$51,13,FALSE)),"",VLOOKUP(B49,'NANS Data'!$D$2:$P$51,13,FALSE))</f>
        <v/>
      </c>
      <c r="J49" s="676" t="str">
        <f>IF(ISERROR(VLOOKUP($B49,競技者データ入力シート!$B$8:$Q$57,16,FALSE)),"",VLOOKUP($B49,競技者データ入力シート!$B$8:$Q$57,16,FALSE))</f>
        <v/>
      </c>
      <c r="K49" s="676"/>
      <c r="L49" s="677" t="str">
        <f>IF(ISERROR(VLOOKUP($B49,競技者データ入力シート!$B$8:$V$57,21,FALSE)),"",VLOOKUP($B49,競技者データ入力シート!$B$8:$V$57,21,FALSE))</f>
        <v/>
      </c>
      <c r="M49" s="678"/>
      <c r="N49" s="679"/>
      <c r="O49" s="671"/>
      <c r="P49" s="671"/>
      <c r="Q49" s="671"/>
      <c r="R49" s="671"/>
      <c r="S49" s="672"/>
    </row>
    <row r="50" spans="2:19" ht="16.850000000000001" customHeight="1">
      <c r="B50" s="414">
        <v>34</v>
      </c>
      <c r="C50" s="410" t="str">
        <f>IF(ISERROR(VLOOKUP(B50,'NANS Data'!$D$2:$P$51,6,FALSE)),"",VLOOKUP(B50,'NANS Data'!$D$2:$P$51,6,FALSE))</f>
        <v/>
      </c>
      <c r="D50" s="673" t="str">
        <f>IF(ISERROR(VLOOKUP(B50,'NANS Data'!$D$2:$P$51,7,FALSE)),"",VLOOKUP(B50,'NANS Data'!$D$2:$P$51,7,FALSE))</f>
        <v/>
      </c>
      <c r="E50" s="674"/>
      <c r="F50" s="675"/>
      <c r="G50" s="115" t="str">
        <f>IF(ISERROR(VLOOKUP(B50,'NANS Data'!$D$2:$P$51,12,FALSE)),"",VLOOKUP(B50,'NANS Data'!$D$2:$P$51,12,FALSE))</f>
        <v/>
      </c>
      <c r="H50" s="116" t="str">
        <f>IF(ISERROR(VLOOKUP(B50,競技者データ入力シート!$B$8:$O$57,2,FALSE)),"",VLOOKUP(B50,競技者データ入力シート!$B$8:$O$57,8,FALSE))</f>
        <v/>
      </c>
      <c r="I50" s="117" t="str">
        <f>IF(ISERROR(VLOOKUP(B50,'NANS Data'!$D$2:$P$51,13,FALSE)),"",VLOOKUP(B50,'NANS Data'!$D$2:$P$51,13,FALSE))</f>
        <v/>
      </c>
      <c r="J50" s="676" t="str">
        <f>IF(ISERROR(VLOOKUP($B50,競技者データ入力シート!$B$8:$Q$57,16,FALSE)),"",VLOOKUP($B50,競技者データ入力シート!$B$8:$Q$57,16,FALSE))</f>
        <v/>
      </c>
      <c r="K50" s="676"/>
      <c r="L50" s="677" t="str">
        <f>IF(ISERROR(VLOOKUP($B50,競技者データ入力シート!$B$8:$V$57,21,FALSE)),"",VLOOKUP($B50,競技者データ入力シート!$B$8:$V$57,21,FALSE))</f>
        <v/>
      </c>
      <c r="M50" s="678"/>
      <c r="N50" s="679"/>
      <c r="O50" s="671"/>
      <c r="P50" s="671"/>
      <c r="Q50" s="671"/>
      <c r="R50" s="671"/>
      <c r="S50" s="672"/>
    </row>
    <row r="51" spans="2:19" ht="16.850000000000001" customHeight="1">
      <c r="B51" s="415">
        <v>35</v>
      </c>
      <c r="C51" s="411" t="str">
        <f>IF(ISERROR(VLOOKUP(B51,'NANS Data'!$D$2:$P$51,6,FALSE)),"",VLOOKUP(B51,'NANS Data'!$D$2:$P$51,6,FALSE))</f>
        <v/>
      </c>
      <c r="D51" s="689" t="str">
        <f>IF(ISERROR(VLOOKUP(B51,'NANS Data'!$D$2:$P$51,7,FALSE)),"",VLOOKUP(B51,'NANS Data'!$D$2:$P$51,7,FALSE))</f>
        <v/>
      </c>
      <c r="E51" s="690"/>
      <c r="F51" s="691"/>
      <c r="G51" s="118" t="str">
        <f>IF(ISERROR(VLOOKUP(B51,'NANS Data'!$D$2:$P$51,12,FALSE)),"",VLOOKUP(B51,'NANS Data'!$D$2:$P$51,12,FALSE))</f>
        <v/>
      </c>
      <c r="H51" s="119" t="str">
        <f>IF(ISERROR(VLOOKUP(B51,競技者データ入力シート!$B$8:$O$57,2,FALSE)),"",VLOOKUP(B51,競技者データ入力シート!$B$8:$O$57,8,FALSE))</f>
        <v/>
      </c>
      <c r="I51" s="120" t="str">
        <f>IF(ISERROR(VLOOKUP(B51,'NANS Data'!$D$2:$P$51,13,FALSE)),"",VLOOKUP(B51,'NANS Data'!$D$2:$P$51,13,FALSE))</f>
        <v/>
      </c>
      <c r="J51" s="692" t="str">
        <f>IF(ISERROR(VLOOKUP($B51,競技者データ入力シート!$B$8:$Q$57,16,FALSE)),"",VLOOKUP($B51,競技者データ入力シート!$B$8:$Q$57,16,FALSE))</f>
        <v/>
      </c>
      <c r="K51" s="692"/>
      <c r="L51" s="693" t="str">
        <f>IF(ISERROR(VLOOKUP($B51,競技者データ入力シート!$B$8:$V$57,21,FALSE)),"",VLOOKUP($B51,競技者データ入力シート!$B$8:$V$57,21,FALSE))</f>
        <v/>
      </c>
      <c r="M51" s="694"/>
      <c r="N51" s="695"/>
      <c r="O51" s="696"/>
      <c r="P51" s="696"/>
      <c r="Q51" s="696"/>
      <c r="R51" s="696"/>
      <c r="S51" s="697"/>
    </row>
    <row r="52" spans="2:19" ht="16.850000000000001" customHeight="1">
      <c r="B52" s="413">
        <v>36</v>
      </c>
      <c r="C52" s="410" t="str">
        <f>IF(ISERROR(VLOOKUP(B52,'NANS Data'!$D$2:$P$51,6,FALSE)),"",VLOOKUP(B52,'NANS Data'!$D$2:$P$51,6,FALSE))</f>
        <v/>
      </c>
      <c r="D52" s="673" t="str">
        <f>IF(ISERROR(VLOOKUP(B52,'NANS Data'!$D$2:$P$51,7,FALSE)),"",VLOOKUP(B52,'NANS Data'!$D$2:$P$51,7,FALSE))</f>
        <v/>
      </c>
      <c r="E52" s="674"/>
      <c r="F52" s="675"/>
      <c r="G52" s="115" t="str">
        <f>IF(ISERROR(VLOOKUP(B52,'NANS Data'!$D$2:$P$51,12,FALSE)),"",VLOOKUP(B52,'NANS Data'!$D$2:$P$51,12,FALSE))</f>
        <v/>
      </c>
      <c r="H52" s="116" t="str">
        <f>IF(ISERROR(VLOOKUP(B52,競技者データ入力シート!$B$8:$O$57,2,FALSE)),"",VLOOKUP(B52,競技者データ入力シート!$B$8:$O$57,8,FALSE))</f>
        <v/>
      </c>
      <c r="I52" s="117" t="str">
        <f>IF(ISERROR(VLOOKUP(B52,'NANS Data'!$D$2:$P$51,13,FALSE)),"",VLOOKUP(B52,'NANS Data'!$D$2:$P$51,13,FALSE))</f>
        <v/>
      </c>
      <c r="J52" s="676" t="str">
        <f>IF(ISERROR(VLOOKUP($B52,競技者データ入力シート!$B$8:$Q$57,16,FALSE)),"",VLOOKUP($B52,競技者データ入力シート!$B$8:$Q$57,16,FALSE))</f>
        <v/>
      </c>
      <c r="K52" s="676"/>
      <c r="L52" s="677" t="str">
        <f>IF(ISERROR(VLOOKUP($B52,競技者データ入力シート!$B$8:$V$57,21,FALSE)),"",VLOOKUP($B52,競技者データ入力シート!$B$8:$V$57,21,FALSE))</f>
        <v/>
      </c>
      <c r="M52" s="678"/>
      <c r="N52" s="679"/>
      <c r="O52" s="671"/>
      <c r="P52" s="671"/>
      <c r="Q52" s="671"/>
      <c r="R52" s="671"/>
      <c r="S52" s="672"/>
    </row>
    <row r="53" spans="2:19" ht="16.850000000000001" customHeight="1">
      <c r="B53" s="414">
        <v>37</v>
      </c>
      <c r="C53" s="410" t="str">
        <f>IF(ISERROR(VLOOKUP(B53,'NANS Data'!$D$2:$P$51,6,FALSE)),"",VLOOKUP(B53,'NANS Data'!$D$2:$P$51,6,FALSE))</f>
        <v/>
      </c>
      <c r="D53" s="673" t="str">
        <f>IF(ISERROR(VLOOKUP(B53,'NANS Data'!$D$2:$P$51,7,FALSE)),"",VLOOKUP(B53,'NANS Data'!$D$2:$P$51,7,FALSE))</f>
        <v/>
      </c>
      <c r="E53" s="674"/>
      <c r="F53" s="675"/>
      <c r="G53" s="115" t="str">
        <f>IF(ISERROR(VLOOKUP(B53,'NANS Data'!$D$2:$P$51,12,FALSE)),"",VLOOKUP(B53,'NANS Data'!$D$2:$P$51,12,FALSE))</f>
        <v/>
      </c>
      <c r="H53" s="116" t="str">
        <f>IF(ISERROR(VLOOKUP(B53,競技者データ入力シート!$B$8:$O$57,2,FALSE)),"",VLOOKUP(B53,競技者データ入力シート!$B$8:$O$57,8,FALSE))</f>
        <v/>
      </c>
      <c r="I53" s="117" t="str">
        <f>IF(ISERROR(VLOOKUP(B53,'NANS Data'!$D$2:$P$51,13,FALSE)),"",VLOOKUP(B53,'NANS Data'!$D$2:$P$51,13,FALSE))</f>
        <v/>
      </c>
      <c r="J53" s="676" t="str">
        <f>IF(ISERROR(VLOOKUP($B53,競技者データ入力シート!$B$8:$Q$57,16,FALSE)),"",VLOOKUP($B53,競技者データ入力シート!$B$8:$Q$57,16,FALSE))</f>
        <v/>
      </c>
      <c r="K53" s="676"/>
      <c r="L53" s="677" t="str">
        <f>IF(ISERROR(VLOOKUP($B53,競技者データ入力シート!$B$8:$V$57,21,FALSE)),"",VLOOKUP($B53,競技者データ入力シート!$B$8:$V$57,21,FALSE))</f>
        <v/>
      </c>
      <c r="M53" s="678"/>
      <c r="N53" s="679"/>
      <c r="O53" s="671"/>
      <c r="P53" s="671"/>
      <c r="Q53" s="671"/>
      <c r="R53" s="671"/>
      <c r="S53" s="672"/>
    </row>
    <row r="54" spans="2:19" ht="16.850000000000001" customHeight="1">
      <c r="B54" s="414">
        <v>38</v>
      </c>
      <c r="C54" s="410" t="str">
        <f>IF(ISERROR(VLOOKUP(B54,'NANS Data'!$D$2:$P$51,6,FALSE)),"",VLOOKUP(B54,'NANS Data'!$D$2:$P$51,6,FALSE))</f>
        <v/>
      </c>
      <c r="D54" s="673" t="str">
        <f>IF(ISERROR(VLOOKUP(B54,'NANS Data'!$D$2:$P$51,7,FALSE)),"",VLOOKUP(B54,'NANS Data'!$D$2:$P$51,7,FALSE))</f>
        <v/>
      </c>
      <c r="E54" s="674"/>
      <c r="F54" s="675"/>
      <c r="G54" s="115" t="str">
        <f>IF(ISERROR(VLOOKUP(B54,'NANS Data'!$D$2:$P$51,12,FALSE)),"",VLOOKUP(B54,'NANS Data'!$D$2:$P$51,12,FALSE))</f>
        <v/>
      </c>
      <c r="H54" s="116" t="str">
        <f>IF(ISERROR(VLOOKUP(B54,競技者データ入力シート!$B$8:$O$57,2,FALSE)),"",VLOOKUP(B54,競技者データ入力シート!$B$8:$O$57,8,FALSE))</f>
        <v/>
      </c>
      <c r="I54" s="117" t="str">
        <f>IF(ISERROR(VLOOKUP(B54,'NANS Data'!$D$2:$P$51,13,FALSE)),"",VLOOKUP(B54,'NANS Data'!$D$2:$P$51,13,FALSE))</f>
        <v/>
      </c>
      <c r="J54" s="676" t="str">
        <f>IF(ISERROR(VLOOKUP($B54,競技者データ入力シート!$B$8:$Q$57,16,FALSE)),"",VLOOKUP($B54,競技者データ入力シート!$B$8:$Q$57,16,FALSE))</f>
        <v/>
      </c>
      <c r="K54" s="676"/>
      <c r="L54" s="677" t="str">
        <f>IF(ISERROR(VLOOKUP($B54,競技者データ入力シート!$B$8:$V$57,21,FALSE)),"",VLOOKUP($B54,競技者データ入力シート!$B$8:$V$57,21,FALSE))</f>
        <v/>
      </c>
      <c r="M54" s="678"/>
      <c r="N54" s="679"/>
      <c r="O54" s="671"/>
      <c r="P54" s="671"/>
      <c r="Q54" s="671"/>
      <c r="R54" s="671"/>
      <c r="S54" s="672"/>
    </row>
    <row r="55" spans="2:19" ht="16.850000000000001" customHeight="1">
      <c r="B55" s="414">
        <v>39</v>
      </c>
      <c r="C55" s="410" t="str">
        <f>IF(ISERROR(VLOOKUP(B55,'NANS Data'!$D$2:$P$51,6,FALSE)),"",VLOOKUP(B55,'NANS Data'!$D$2:$P$51,6,FALSE))</f>
        <v/>
      </c>
      <c r="D55" s="673" t="str">
        <f>IF(ISERROR(VLOOKUP(B55,'NANS Data'!$D$2:$P$51,7,FALSE)),"",VLOOKUP(B55,'NANS Data'!$D$2:$P$51,7,FALSE))</f>
        <v/>
      </c>
      <c r="E55" s="674"/>
      <c r="F55" s="675"/>
      <c r="G55" s="115" t="str">
        <f>IF(ISERROR(VLOOKUP(B55,'NANS Data'!$D$2:$P$51,12,FALSE)),"",VLOOKUP(B55,'NANS Data'!$D$2:$P$51,12,FALSE))</f>
        <v/>
      </c>
      <c r="H55" s="116" t="str">
        <f>IF(ISERROR(VLOOKUP(B55,競技者データ入力シート!$B$8:$O$57,2,FALSE)),"",VLOOKUP(B55,競技者データ入力シート!$B$8:$O$57,8,FALSE))</f>
        <v/>
      </c>
      <c r="I55" s="117" t="str">
        <f>IF(ISERROR(VLOOKUP(B55,'NANS Data'!$D$2:$P$51,13,FALSE)),"",VLOOKUP(B55,'NANS Data'!$D$2:$P$51,13,FALSE))</f>
        <v/>
      </c>
      <c r="J55" s="676" t="str">
        <f>IF(ISERROR(VLOOKUP($B55,競技者データ入力シート!$B$8:$Q$57,16,FALSE)),"",VLOOKUP($B55,競技者データ入力シート!$B$8:$Q$57,16,FALSE))</f>
        <v/>
      </c>
      <c r="K55" s="676"/>
      <c r="L55" s="677" t="str">
        <f>IF(ISERROR(VLOOKUP($B55,競技者データ入力シート!$B$8:$V$57,21,FALSE)),"",VLOOKUP($B55,競技者データ入力シート!$B$8:$V$57,21,FALSE))</f>
        <v/>
      </c>
      <c r="M55" s="678"/>
      <c r="N55" s="679"/>
      <c r="O55" s="671"/>
      <c r="P55" s="671"/>
      <c r="Q55" s="671"/>
      <c r="R55" s="671"/>
      <c r="S55" s="672"/>
    </row>
    <row r="56" spans="2:19" ht="16.850000000000001" customHeight="1">
      <c r="B56" s="415">
        <v>40</v>
      </c>
      <c r="C56" s="411" t="str">
        <f>IF(ISERROR(VLOOKUP(B56,'NANS Data'!$D$2:$P$51,6,FALSE)),"",VLOOKUP(B56,'NANS Data'!$D$2:$P$51,6,FALSE))</f>
        <v/>
      </c>
      <c r="D56" s="689" t="str">
        <f>IF(ISERROR(VLOOKUP(B56,'NANS Data'!$D$2:$P$51,7,FALSE)),"",VLOOKUP(B56,'NANS Data'!$D$2:$P$51,7,FALSE))</f>
        <v/>
      </c>
      <c r="E56" s="690"/>
      <c r="F56" s="691"/>
      <c r="G56" s="118" t="str">
        <f>IF(ISERROR(VLOOKUP(B56,'NANS Data'!$D$2:$P$51,12,FALSE)),"",VLOOKUP(B56,'NANS Data'!$D$2:$P$51,12,FALSE))</f>
        <v/>
      </c>
      <c r="H56" s="119" t="str">
        <f>IF(ISERROR(VLOOKUP(B56,競技者データ入力シート!$B$8:$O$57,2,FALSE)),"",VLOOKUP(B56,競技者データ入力シート!$B$8:$O$57,8,FALSE))</f>
        <v/>
      </c>
      <c r="I56" s="120" t="str">
        <f>IF(ISERROR(VLOOKUP(B56,'NANS Data'!$D$2:$P$51,13,FALSE)),"",VLOOKUP(B56,'NANS Data'!$D$2:$P$51,13,FALSE))</f>
        <v/>
      </c>
      <c r="J56" s="692" t="str">
        <f>IF(ISERROR(VLOOKUP($B56,競技者データ入力シート!$B$8:$Q$57,16,FALSE)),"",VLOOKUP($B56,競技者データ入力シート!$B$8:$Q$57,16,FALSE))</f>
        <v/>
      </c>
      <c r="K56" s="692"/>
      <c r="L56" s="693" t="str">
        <f>IF(ISERROR(VLOOKUP($B56,競技者データ入力シート!$B$8:$V$57,21,FALSE)),"",VLOOKUP($B56,競技者データ入力シート!$B$8:$V$57,21,FALSE))</f>
        <v/>
      </c>
      <c r="M56" s="694"/>
      <c r="N56" s="695"/>
      <c r="O56" s="696"/>
      <c r="P56" s="696"/>
      <c r="Q56" s="696"/>
      <c r="R56" s="696"/>
      <c r="S56" s="697"/>
    </row>
    <row r="57" spans="2:19" ht="16.850000000000001" customHeight="1">
      <c r="B57" s="413">
        <v>41</v>
      </c>
      <c r="C57" s="410" t="str">
        <f>IF(ISERROR(VLOOKUP(B57,'NANS Data'!$D$2:$P$51,6,FALSE)),"",VLOOKUP(B57,'NANS Data'!$D$2:$P$51,6,FALSE))</f>
        <v/>
      </c>
      <c r="D57" s="673" t="str">
        <f>IF(ISERROR(VLOOKUP(B57,'NANS Data'!$D$2:$P$51,7,FALSE)),"",VLOOKUP(B57,'NANS Data'!$D$2:$P$51,7,FALSE))</f>
        <v/>
      </c>
      <c r="E57" s="674"/>
      <c r="F57" s="675"/>
      <c r="G57" s="115" t="str">
        <f>IF(ISERROR(VLOOKUP(B57,'NANS Data'!$D$2:$P$51,12,FALSE)),"",VLOOKUP(B57,'NANS Data'!$D$2:$P$51,12,FALSE))</f>
        <v/>
      </c>
      <c r="H57" s="116" t="str">
        <f>IF(ISERROR(VLOOKUP(B57,競技者データ入力シート!$B$8:$O$57,2,FALSE)),"",VLOOKUP(B57,競技者データ入力シート!$B$8:$O$57,8,FALSE))</f>
        <v/>
      </c>
      <c r="I57" s="117" t="str">
        <f>IF(ISERROR(VLOOKUP(B57,'NANS Data'!$D$2:$P$51,13,FALSE)),"",VLOOKUP(B57,'NANS Data'!$D$2:$P$51,13,FALSE))</f>
        <v/>
      </c>
      <c r="J57" s="676" t="str">
        <f>IF(ISERROR(VLOOKUP($B57,競技者データ入力シート!$B$8:$Q$57,16,FALSE)),"",VLOOKUP($B57,競技者データ入力シート!$B$8:$Q$57,16,FALSE))</f>
        <v/>
      </c>
      <c r="K57" s="676"/>
      <c r="L57" s="677" t="str">
        <f>IF(ISERROR(VLOOKUP($B57,競技者データ入力シート!$B$8:$V$57,21,FALSE)),"",VLOOKUP($B57,競技者データ入力シート!$B$8:$V$57,21,FALSE))</f>
        <v/>
      </c>
      <c r="M57" s="678"/>
      <c r="N57" s="679"/>
      <c r="O57" s="671"/>
      <c r="P57" s="671"/>
      <c r="Q57" s="671"/>
      <c r="R57" s="671"/>
      <c r="S57" s="672"/>
    </row>
    <row r="58" spans="2:19" ht="16.850000000000001" customHeight="1">
      <c r="B58" s="414">
        <v>42</v>
      </c>
      <c r="C58" s="410" t="str">
        <f>IF(ISERROR(VLOOKUP(B58,'NANS Data'!$D$2:$P$51,6,FALSE)),"",VLOOKUP(B58,'NANS Data'!$D$2:$P$51,6,FALSE))</f>
        <v/>
      </c>
      <c r="D58" s="673" t="str">
        <f>IF(ISERROR(VLOOKUP(B58,'NANS Data'!$D$2:$P$51,7,FALSE)),"",VLOOKUP(B58,'NANS Data'!$D$2:$P$51,7,FALSE))</f>
        <v/>
      </c>
      <c r="E58" s="674"/>
      <c r="F58" s="675"/>
      <c r="G58" s="115" t="str">
        <f>IF(ISERROR(VLOOKUP(B58,'NANS Data'!$D$2:$P$51,12,FALSE)),"",VLOOKUP(B58,'NANS Data'!$D$2:$P$51,12,FALSE))</f>
        <v/>
      </c>
      <c r="H58" s="116" t="str">
        <f>IF(ISERROR(VLOOKUP(B58,競技者データ入力シート!$B$8:$O$57,2,FALSE)),"",VLOOKUP(B58,競技者データ入力シート!$B$8:$O$57,8,FALSE))</f>
        <v/>
      </c>
      <c r="I58" s="117" t="str">
        <f>IF(ISERROR(VLOOKUP(B58,'NANS Data'!$D$2:$P$51,13,FALSE)),"",VLOOKUP(B58,'NANS Data'!$D$2:$P$51,13,FALSE))</f>
        <v/>
      </c>
      <c r="J58" s="676" t="str">
        <f>IF(ISERROR(VLOOKUP($B58,競技者データ入力シート!$B$8:$Q$57,16,FALSE)),"",VLOOKUP($B58,競技者データ入力シート!$B$8:$Q$57,16,FALSE))</f>
        <v/>
      </c>
      <c r="K58" s="676"/>
      <c r="L58" s="677" t="str">
        <f>IF(ISERROR(VLOOKUP($B58,競技者データ入力シート!$B$8:$V$57,21,FALSE)),"",VLOOKUP($B58,競技者データ入力シート!$B$8:$V$57,21,FALSE))</f>
        <v/>
      </c>
      <c r="M58" s="678"/>
      <c r="N58" s="679"/>
      <c r="O58" s="671"/>
      <c r="P58" s="671"/>
      <c r="Q58" s="671"/>
      <c r="R58" s="671"/>
      <c r="S58" s="672"/>
    </row>
    <row r="59" spans="2:19" ht="16.850000000000001" customHeight="1">
      <c r="B59" s="414">
        <v>43</v>
      </c>
      <c r="C59" s="410" t="str">
        <f>IF(ISERROR(VLOOKUP(B59,'NANS Data'!$D$2:$P$51,6,FALSE)),"",VLOOKUP(B59,'NANS Data'!$D$2:$P$51,6,FALSE))</f>
        <v/>
      </c>
      <c r="D59" s="673" t="str">
        <f>IF(ISERROR(VLOOKUP(B59,'NANS Data'!$D$2:$P$51,7,FALSE)),"",VLOOKUP(B59,'NANS Data'!$D$2:$P$51,7,FALSE))</f>
        <v/>
      </c>
      <c r="E59" s="674"/>
      <c r="F59" s="675"/>
      <c r="G59" s="115" t="str">
        <f>IF(ISERROR(VLOOKUP(B59,'NANS Data'!$D$2:$P$51,12,FALSE)),"",VLOOKUP(B59,'NANS Data'!$D$2:$P$51,12,FALSE))</f>
        <v/>
      </c>
      <c r="H59" s="116" t="str">
        <f>IF(ISERROR(VLOOKUP(B59,競技者データ入力シート!$B$8:$O$57,2,FALSE)),"",VLOOKUP(B59,競技者データ入力シート!$B$8:$O$57,8,FALSE))</f>
        <v/>
      </c>
      <c r="I59" s="117" t="str">
        <f>IF(ISERROR(VLOOKUP(B59,'NANS Data'!$D$2:$P$51,13,FALSE)),"",VLOOKUP(B59,'NANS Data'!$D$2:$P$51,13,FALSE))</f>
        <v/>
      </c>
      <c r="J59" s="676" t="str">
        <f>IF(ISERROR(VLOOKUP($B59,競技者データ入力シート!$B$8:$Q$57,16,FALSE)),"",VLOOKUP($B59,競技者データ入力シート!$B$8:$Q$57,16,FALSE))</f>
        <v/>
      </c>
      <c r="K59" s="676"/>
      <c r="L59" s="677" t="str">
        <f>IF(ISERROR(VLOOKUP($B59,競技者データ入力シート!$B$8:$V$57,21,FALSE)),"",VLOOKUP($B59,競技者データ入力シート!$B$8:$V$57,21,FALSE))</f>
        <v/>
      </c>
      <c r="M59" s="678"/>
      <c r="N59" s="679"/>
      <c r="O59" s="671"/>
      <c r="P59" s="671"/>
      <c r="Q59" s="671"/>
      <c r="R59" s="671"/>
      <c r="S59" s="672"/>
    </row>
    <row r="60" spans="2:19" ht="16.850000000000001" customHeight="1">
      <c r="B60" s="414">
        <v>44</v>
      </c>
      <c r="C60" s="410" t="str">
        <f>IF(ISERROR(VLOOKUP(B60,'NANS Data'!$D$2:$P$51,6,FALSE)),"",VLOOKUP(B60,'NANS Data'!$D$2:$P$51,6,FALSE))</f>
        <v/>
      </c>
      <c r="D60" s="673" t="str">
        <f>IF(ISERROR(VLOOKUP(B60,'NANS Data'!$D$2:$P$51,7,FALSE)),"",VLOOKUP(B60,'NANS Data'!$D$2:$P$51,7,FALSE))</f>
        <v/>
      </c>
      <c r="E60" s="674"/>
      <c r="F60" s="675"/>
      <c r="G60" s="115" t="str">
        <f>IF(ISERROR(VLOOKUP(B60,'NANS Data'!$D$2:$P$51,12,FALSE)),"",VLOOKUP(B60,'NANS Data'!$D$2:$P$51,12,FALSE))</f>
        <v/>
      </c>
      <c r="H60" s="116" t="str">
        <f>IF(ISERROR(VLOOKUP(B60,競技者データ入力シート!$B$8:$O$57,2,FALSE)),"",VLOOKUP(B60,競技者データ入力シート!$B$8:$O$57,8,FALSE))</f>
        <v/>
      </c>
      <c r="I60" s="117" t="str">
        <f>IF(ISERROR(VLOOKUP(B60,'NANS Data'!$D$2:$P$51,13,FALSE)),"",VLOOKUP(B60,'NANS Data'!$D$2:$P$51,13,FALSE))</f>
        <v/>
      </c>
      <c r="J60" s="676" t="str">
        <f>IF(ISERROR(VLOOKUP($B60,競技者データ入力シート!$B$8:$Q$57,16,FALSE)),"",VLOOKUP($B60,競技者データ入力シート!$B$8:$Q$57,16,FALSE))</f>
        <v/>
      </c>
      <c r="K60" s="676"/>
      <c r="L60" s="677" t="str">
        <f>IF(ISERROR(VLOOKUP($B60,競技者データ入力シート!$B$8:$V$57,21,FALSE)),"",VLOOKUP($B60,競技者データ入力シート!$B$8:$V$57,21,FALSE))</f>
        <v/>
      </c>
      <c r="M60" s="678"/>
      <c r="N60" s="679"/>
      <c r="O60" s="671"/>
      <c r="P60" s="671"/>
      <c r="Q60" s="671"/>
      <c r="R60" s="671"/>
      <c r="S60" s="672"/>
    </row>
    <row r="61" spans="2:19" ht="16.850000000000001" customHeight="1">
      <c r="B61" s="415">
        <v>45</v>
      </c>
      <c r="C61" s="411" t="str">
        <f>IF(ISERROR(VLOOKUP(B61,'NANS Data'!$D$2:$P$51,6,FALSE)),"",VLOOKUP(B61,'NANS Data'!$D$2:$P$51,6,FALSE))</f>
        <v/>
      </c>
      <c r="D61" s="689" t="str">
        <f>IF(ISERROR(VLOOKUP(B61,'NANS Data'!$D$2:$P$51,7,FALSE)),"",VLOOKUP(B61,'NANS Data'!$D$2:$P$51,7,FALSE))</f>
        <v/>
      </c>
      <c r="E61" s="690"/>
      <c r="F61" s="691"/>
      <c r="G61" s="118" t="str">
        <f>IF(ISERROR(VLOOKUP(B61,'NANS Data'!$D$2:$P$51,12,FALSE)),"",VLOOKUP(B61,'NANS Data'!$D$2:$P$51,12,FALSE))</f>
        <v/>
      </c>
      <c r="H61" s="119" t="str">
        <f>IF(ISERROR(VLOOKUP(B61,競技者データ入力シート!$B$8:$O$57,2,FALSE)),"",VLOOKUP(B61,競技者データ入力シート!$B$8:$O$57,8,FALSE))</f>
        <v/>
      </c>
      <c r="I61" s="120" t="str">
        <f>IF(ISERROR(VLOOKUP(B61,'NANS Data'!$D$2:$P$51,13,FALSE)),"",VLOOKUP(B61,'NANS Data'!$D$2:$P$51,13,FALSE))</f>
        <v/>
      </c>
      <c r="J61" s="692" t="str">
        <f>IF(ISERROR(VLOOKUP($B61,競技者データ入力シート!$B$8:$Q$57,16,FALSE)),"",VLOOKUP($B61,競技者データ入力シート!$B$8:$Q$57,16,FALSE))</f>
        <v/>
      </c>
      <c r="K61" s="692"/>
      <c r="L61" s="693" t="str">
        <f>IF(ISERROR(VLOOKUP($B61,競技者データ入力シート!$B$8:$V$57,21,FALSE)),"",VLOOKUP($B61,競技者データ入力シート!$B$8:$V$57,21,FALSE))</f>
        <v/>
      </c>
      <c r="M61" s="694"/>
      <c r="N61" s="695"/>
      <c r="O61" s="696"/>
      <c r="P61" s="696"/>
      <c r="Q61" s="696"/>
      <c r="R61" s="696"/>
      <c r="S61" s="697"/>
    </row>
    <row r="62" spans="2:19" ht="16.850000000000001" customHeight="1">
      <c r="B62" s="413">
        <v>46</v>
      </c>
      <c r="C62" s="410" t="str">
        <f>IF(ISERROR(VLOOKUP(B62,'NANS Data'!$D$2:$P$51,6,FALSE)),"",VLOOKUP(B62,'NANS Data'!$D$2:$P$51,6,FALSE))</f>
        <v/>
      </c>
      <c r="D62" s="673" t="str">
        <f>IF(ISERROR(VLOOKUP(B62,'NANS Data'!$D$2:$P$51,7,FALSE)),"",VLOOKUP(B62,'NANS Data'!$D$2:$P$51,7,FALSE))</f>
        <v/>
      </c>
      <c r="E62" s="674"/>
      <c r="F62" s="675"/>
      <c r="G62" s="115" t="str">
        <f>IF(ISERROR(VLOOKUP(B62,'NANS Data'!$D$2:$P$51,12,FALSE)),"",VLOOKUP(B62,'NANS Data'!$D$2:$P$51,12,FALSE))</f>
        <v/>
      </c>
      <c r="H62" s="116" t="str">
        <f>IF(ISERROR(VLOOKUP(B62,競技者データ入力シート!$B$8:$O$57,2,FALSE)),"",VLOOKUP(B62,競技者データ入力シート!$B$8:$O$57,8,FALSE))</f>
        <v/>
      </c>
      <c r="I62" s="117" t="str">
        <f>IF(ISERROR(VLOOKUP(B62,'NANS Data'!$D$2:$P$51,13,FALSE)),"",VLOOKUP(B62,'NANS Data'!$D$2:$P$51,13,FALSE))</f>
        <v/>
      </c>
      <c r="J62" s="676" t="str">
        <f>IF(ISERROR(VLOOKUP($B62,競技者データ入力シート!$B$8:$Q$57,16,FALSE)),"",VLOOKUP($B62,競技者データ入力シート!$B$8:$Q$57,16,FALSE))</f>
        <v/>
      </c>
      <c r="K62" s="676"/>
      <c r="L62" s="677" t="str">
        <f>IF(ISERROR(VLOOKUP($B62,競技者データ入力シート!$B$8:$V$57,21,FALSE)),"",VLOOKUP($B62,競技者データ入力シート!$B$8:$V$57,21,FALSE))</f>
        <v/>
      </c>
      <c r="M62" s="678"/>
      <c r="N62" s="679"/>
      <c r="O62" s="671"/>
      <c r="P62" s="671"/>
      <c r="Q62" s="671"/>
      <c r="R62" s="671"/>
      <c r="S62" s="672"/>
    </row>
    <row r="63" spans="2:19" ht="16.850000000000001" customHeight="1">
      <c r="B63" s="414">
        <v>47</v>
      </c>
      <c r="C63" s="410" t="str">
        <f>IF(ISERROR(VLOOKUP(B63,'NANS Data'!$D$2:$P$51,6,FALSE)),"",VLOOKUP(B63,'NANS Data'!$D$2:$P$51,6,FALSE))</f>
        <v/>
      </c>
      <c r="D63" s="673" t="str">
        <f>IF(ISERROR(VLOOKUP(B63,'NANS Data'!$D$2:$P$51,7,FALSE)),"",VLOOKUP(B63,'NANS Data'!$D$2:$P$51,7,FALSE))</f>
        <v/>
      </c>
      <c r="E63" s="674"/>
      <c r="F63" s="675"/>
      <c r="G63" s="115" t="str">
        <f>IF(ISERROR(VLOOKUP(B63,'NANS Data'!$D$2:$P$51,12,FALSE)),"",VLOOKUP(B63,'NANS Data'!$D$2:$P$51,12,FALSE))</f>
        <v/>
      </c>
      <c r="H63" s="116" t="str">
        <f>IF(ISERROR(VLOOKUP(B63,競技者データ入力シート!$B$8:$O$57,2,FALSE)),"",VLOOKUP(B63,競技者データ入力シート!$B$8:$O$57,8,FALSE))</f>
        <v/>
      </c>
      <c r="I63" s="117" t="str">
        <f>IF(ISERROR(VLOOKUP(B63,'NANS Data'!$D$2:$P$51,13,FALSE)),"",VLOOKUP(B63,'NANS Data'!$D$2:$P$51,13,FALSE))</f>
        <v/>
      </c>
      <c r="J63" s="676" t="str">
        <f>IF(ISERROR(VLOOKUP($B63,競技者データ入力シート!$B$8:$Q$57,16,FALSE)),"",VLOOKUP($B63,競技者データ入力シート!$B$8:$Q$57,16,FALSE))</f>
        <v/>
      </c>
      <c r="K63" s="676"/>
      <c r="L63" s="677" t="str">
        <f>IF(ISERROR(VLOOKUP($B63,競技者データ入力シート!$B$8:$V$57,21,FALSE)),"",VLOOKUP($B63,競技者データ入力シート!$B$8:$V$57,21,FALSE))</f>
        <v/>
      </c>
      <c r="M63" s="678"/>
      <c r="N63" s="679"/>
      <c r="O63" s="671"/>
      <c r="P63" s="671"/>
      <c r="Q63" s="671"/>
      <c r="R63" s="671"/>
      <c r="S63" s="672"/>
    </row>
    <row r="64" spans="2:19" ht="16.850000000000001" customHeight="1">
      <c r="B64" s="414">
        <v>48</v>
      </c>
      <c r="C64" s="410" t="str">
        <f>IF(ISERROR(VLOOKUP(B64,'NANS Data'!$D$2:$P$51,6,FALSE)),"",VLOOKUP(B64,'NANS Data'!$D$2:$P$51,6,FALSE))</f>
        <v/>
      </c>
      <c r="D64" s="673" t="str">
        <f>IF(ISERROR(VLOOKUP(B64,'NANS Data'!$D$2:$P$51,7,FALSE)),"",VLOOKUP(B64,'NANS Data'!$D$2:$P$51,7,FALSE))</f>
        <v/>
      </c>
      <c r="E64" s="674"/>
      <c r="F64" s="675"/>
      <c r="G64" s="115" t="str">
        <f>IF(ISERROR(VLOOKUP(B64,'NANS Data'!$D$2:$P$51,12,FALSE)),"",VLOOKUP(B64,'NANS Data'!$D$2:$P$51,12,FALSE))</f>
        <v/>
      </c>
      <c r="H64" s="116" t="str">
        <f>IF(ISERROR(VLOOKUP(B64,競技者データ入力シート!$B$8:$O$57,2,FALSE)),"",VLOOKUP(B64,競技者データ入力シート!$B$8:$O$57,8,FALSE))</f>
        <v/>
      </c>
      <c r="I64" s="117" t="str">
        <f>IF(ISERROR(VLOOKUP(B64,'NANS Data'!$D$2:$P$51,13,FALSE)),"",VLOOKUP(B64,'NANS Data'!$D$2:$P$51,13,FALSE))</f>
        <v/>
      </c>
      <c r="J64" s="676" t="str">
        <f>IF(ISERROR(VLOOKUP($B64,競技者データ入力シート!$B$8:$Q$57,16,FALSE)),"",VLOOKUP($B64,競技者データ入力シート!$B$8:$Q$57,16,FALSE))</f>
        <v/>
      </c>
      <c r="K64" s="676"/>
      <c r="L64" s="677" t="str">
        <f>IF(ISERROR(VLOOKUP($B64,競技者データ入力シート!$B$8:$V$57,21,FALSE)),"",VLOOKUP($B64,競技者データ入力シート!$B$8:$V$57,21,FALSE))</f>
        <v/>
      </c>
      <c r="M64" s="678"/>
      <c r="N64" s="679"/>
      <c r="O64" s="671"/>
      <c r="P64" s="671"/>
      <c r="Q64" s="671"/>
      <c r="R64" s="671"/>
      <c r="S64" s="672"/>
    </row>
    <row r="65" spans="2:19" ht="16.850000000000001" customHeight="1">
      <c r="B65" s="414">
        <v>49</v>
      </c>
      <c r="C65" s="410" t="str">
        <f>IF(ISERROR(VLOOKUP(B65,'NANS Data'!$D$2:$P$51,6,FALSE)),"",VLOOKUP(B65,'NANS Data'!$D$2:$P$51,6,FALSE))</f>
        <v/>
      </c>
      <c r="D65" s="673" t="str">
        <f>IF(ISERROR(VLOOKUP(B65,'NANS Data'!$D$2:$P$51,7,FALSE)),"",VLOOKUP(B65,'NANS Data'!$D$2:$P$51,7,FALSE))</f>
        <v/>
      </c>
      <c r="E65" s="674"/>
      <c r="F65" s="675"/>
      <c r="G65" s="115" t="str">
        <f>IF(ISERROR(VLOOKUP(B65,'NANS Data'!$D$2:$P$51,12,FALSE)),"",VLOOKUP(B65,'NANS Data'!$D$2:$P$51,12,FALSE))</f>
        <v/>
      </c>
      <c r="H65" s="116" t="str">
        <f>IF(ISERROR(VLOOKUP(B65,競技者データ入力シート!$B$8:$O$57,2,FALSE)),"",VLOOKUP(B65,競技者データ入力シート!$B$8:$O$57,8,FALSE))</f>
        <v/>
      </c>
      <c r="I65" s="117" t="str">
        <f>IF(ISERROR(VLOOKUP(B65,'NANS Data'!$D$2:$P$51,13,FALSE)),"",VLOOKUP(B65,'NANS Data'!$D$2:$P$51,13,FALSE))</f>
        <v/>
      </c>
      <c r="J65" s="676" t="str">
        <f>IF(ISERROR(VLOOKUP($B65,競技者データ入力シート!$B$8:$Q$57,16,FALSE)),"",VLOOKUP($B65,競技者データ入力シート!$B$8:$Q$57,16,FALSE))</f>
        <v/>
      </c>
      <c r="K65" s="676"/>
      <c r="L65" s="677" t="str">
        <f>IF(ISERROR(VLOOKUP($B65,競技者データ入力シート!$B$8:$V$57,21,FALSE)),"",VLOOKUP($B65,競技者データ入力シート!$B$8:$V$57,21,FALSE))</f>
        <v/>
      </c>
      <c r="M65" s="678"/>
      <c r="N65" s="679"/>
      <c r="O65" s="671"/>
      <c r="P65" s="671"/>
      <c r="Q65" s="671"/>
      <c r="R65" s="671"/>
      <c r="S65" s="672"/>
    </row>
    <row r="66" spans="2:19" ht="16.850000000000001" customHeight="1" thickBot="1">
      <c r="B66" s="416">
        <v>50</v>
      </c>
      <c r="C66" s="412" t="str">
        <f>IF(ISERROR(VLOOKUP(B66,'NANS Data'!$D$2:$P$51,6,FALSE)),"",VLOOKUP(B66,'NANS Data'!$D$2:$P$51,6,FALSE))</f>
        <v/>
      </c>
      <c r="D66" s="680" t="str">
        <f>IF(ISERROR(VLOOKUP(B66,'NANS Data'!$D$2:$P$51,7,FALSE)),"",VLOOKUP(B66,'NANS Data'!$D$2:$P$51,7,FALSE))</f>
        <v/>
      </c>
      <c r="E66" s="681"/>
      <c r="F66" s="682"/>
      <c r="G66" s="188" t="str">
        <f>IF(ISERROR(VLOOKUP(B66,'NANS Data'!$D$2:$P$51,12,FALSE)),"",VLOOKUP(B66,'NANS Data'!$D$2:$P$51,12,FALSE))</f>
        <v/>
      </c>
      <c r="H66" s="189" t="str">
        <f>IF(ISERROR(VLOOKUP(B66,競技者データ入力シート!$B$8:$O$57,2,FALSE)),"",VLOOKUP(B66,競技者データ入力シート!$B$8:$O$57,8,FALSE))</f>
        <v/>
      </c>
      <c r="I66" s="190" t="str">
        <f>IF(ISERROR(VLOOKUP(B66,'NANS Data'!$D$2:$P$51,13,FALSE)),"",VLOOKUP(B66,'NANS Data'!$D$2:$P$51,13,FALSE))</f>
        <v/>
      </c>
      <c r="J66" s="683" t="str">
        <f>IF(ISERROR(VLOOKUP($B66,競技者データ入力シート!$B$8:$Q$57,16,FALSE)),"",VLOOKUP($B66,競技者データ入力シート!$B$8:$Q$57,16,FALSE))</f>
        <v/>
      </c>
      <c r="K66" s="683"/>
      <c r="L66" s="684" t="str">
        <f>IF(ISERROR(VLOOKUP($B66,競技者データ入力シート!$B$8:$V$57,21,FALSE)),"",VLOOKUP($B66,競技者データ入力シート!$B$8:$V$57,21,FALSE))</f>
        <v/>
      </c>
      <c r="M66" s="685"/>
      <c r="N66" s="686"/>
      <c r="O66" s="687"/>
      <c r="P66" s="687"/>
      <c r="Q66" s="687"/>
      <c r="R66" s="687"/>
      <c r="S66" s="688"/>
    </row>
    <row r="67" spans="2:19" ht="2.4" customHeight="1"/>
  </sheetData>
  <sheetProtection algorithmName="SHA-512" hashValue="rgU/UWKdFhsaa075CYyP2bigws+J/QzvUTdZBT9j1bGtGc/uBdWWn+Rg1P33FWUe9bxnmuYzrEdxL8fO3ZyoXA==" saltValue="mKsKEdnQ2hxo+GNvV0LjfA==" spinCount="100000" sheet="1" objects="1" scenarios="1"/>
  <protectedRanges>
    <protectedRange password="CDC2" sqref="E5:I6 L5 P5:S6 F7 I7 L7 E8:E9 P7 P9" name="範囲1_1_1"/>
    <protectedRange password="CDC2" sqref="M11 J10:J13" name="範囲1_2_1_1"/>
  </protectedRanges>
  <mergeCells count="344">
    <mergeCell ref="B2:S3"/>
    <mergeCell ref="B7:D8"/>
    <mergeCell ref="F7:G7"/>
    <mergeCell ref="I7:J7"/>
    <mergeCell ref="L7:M7"/>
    <mergeCell ref="N7:O8"/>
    <mergeCell ref="P7:R8"/>
    <mergeCell ref="B4:D4"/>
    <mergeCell ref="E4:S4"/>
    <mergeCell ref="B5:D5"/>
    <mergeCell ref="E5:I5"/>
    <mergeCell ref="J5:K6"/>
    <mergeCell ref="L5:M6"/>
    <mergeCell ref="N5:O5"/>
    <mergeCell ref="P5:S5"/>
    <mergeCell ref="B6:D6"/>
    <mergeCell ref="E6:I6"/>
    <mergeCell ref="N6:O6"/>
    <mergeCell ref="P6:S6"/>
    <mergeCell ref="S7:S8"/>
    <mergeCell ref="E8:M8"/>
    <mergeCell ref="D18:F18"/>
    <mergeCell ref="J18:K18"/>
    <mergeCell ref="L18:M18"/>
    <mergeCell ref="N18:O18"/>
    <mergeCell ref="P18:Q18"/>
    <mergeCell ref="R18:S18"/>
    <mergeCell ref="D17:F17"/>
    <mergeCell ref="J17:K17"/>
    <mergeCell ref="L17:M17"/>
    <mergeCell ref="N17:O17"/>
    <mergeCell ref="P17:Q17"/>
    <mergeCell ref="R17:S17"/>
    <mergeCell ref="D16:F16"/>
    <mergeCell ref="J16:K16"/>
    <mergeCell ref="L16:M16"/>
    <mergeCell ref="N16:O16"/>
    <mergeCell ref="P16:Q16"/>
    <mergeCell ref="R16:S16"/>
    <mergeCell ref="B9:D9"/>
    <mergeCell ref="E9:L9"/>
    <mergeCell ref="N9:O9"/>
    <mergeCell ref="P9:S9"/>
    <mergeCell ref="B10:C13"/>
    <mergeCell ref="D13:H13"/>
    <mergeCell ref="K13:L13"/>
    <mergeCell ref="M13:N13"/>
    <mergeCell ref="D10:H10"/>
    <mergeCell ref="K10:L10"/>
    <mergeCell ref="M10:N10"/>
    <mergeCell ref="D11:H11"/>
    <mergeCell ref="K11:L11"/>
    <mergeCell ref="M11:N11"/>
    <mergeCell ref="D12:H12"/>
    <mergeCell ref="K12:L12"/>
    <mergeCell ref="M12:N12"/>
    <mergeCell ref="D23:F23"/>
    <mergeCell ref="J23:K23"/>
    <mergeCell ref="L23:M23"/>
    <mergeCell ref="N23:O23"/>
    <mergeCell ref="P23:Q23"/>
    <mergeCell ref="R23:S23"/>
    <mergeCell ref="D19:F19"/>
    <mergeCell ref="J19:K19"/>
    <mergeCell ref="L19:M19"/>
    <mergeCell ref="N19:O19"/>
    <mergeCell ref="P19:Q19"/>
    <mergeCell ref="R19:S19"/>
    <mergeCell ref="D21:F21"/>
    <mergeCell ref="J21:K21"/>
    <mergeCell ref="L21:M21"/>
    <mergeCell ref="N21:O21"/>
    <mergeCell ref="P21:Q21"/>
    <mergeCell ref="R21:S21"/>
    <mergeCell ref="D20:F20"/>
    <mergeCell ref="J20:K20"/>
    <mergeCell ref="L20:M20"/>
    <mergeCell ref="N20:O20"/>
    <mergeCell ref="P20:Q20"/>
    <mergeCell ref="R20:S20"/>
    <mergeCell ref="D25:F25"/>
    <mergeCell ref="J25:K25"/>
    <mergeCell ref="L25:M25"/>
    <mergeCell ref="N25:O25"/>
    <mergeCell ref="P25:Q25"/>
    <mergeCell ref="R25:S25"/>
    <mergeCell ref="D24:F24"/>
    <mergeCell ref="J24:K24"/>
    <mergeCell ref="L24:M24"/>
    <mergeCell ref="N24:O24"/>
    <mergeCell ref="P24:Q24"/>
    <mergeCell ref="R24:S24"/>
    <mergeCell ref="D29:F29"/>
    <mergeCell ref="J29:K29"/>
    <mergeCell ref="L29:M29"/>
    <mergeCell ref="N29:O29"/>
    <mergeCell ref="P29:Q29"/>
    <mergeCell ref="R29:S29"/>
    <mergeCell ref="D22:F22"/>
    <mergeCell ref="J22:K22"/>
    <mergeCell ref="L22:M22"/>
    <mergeCell ref="N22:O22"/>
    <mergeCell ref="P22:Q22"/>
    <mergeCell ref="R22:S22"/>
    <mergeCell ref="D27:F27"/>
    <mergeCell ref="J27:K27"/>
    <mergeCell ref="L27:M27"/>
    <mergeCell ref="N27:O27"/>
    <mergeCell ref="P27:Q27"/>
    <mergeCell ref="R27:S27"/>
    <mergeCell ref="D26:F26"/>
    <mergeCell ref="J26:K26"/>
    <mergeCell ref="L26:M26"/>
    <mergeCell ref="N26:O26"/>
    <mergeCell ref="P26:Q26"/>
    <mergeCell ref="R26:S26"/>
    <mergeCell ref="D31:F31"/>
    <mergeCell ref="J31:K31"/>
    <mergeCell ref="L31:M31"/>
    <mergeCell ref="N31:O31"/>
    <mergeCell ref="P31:Q31"/>
    <mergeCell ref="R31:S31"/>
    <mergeCell ref="D30:F30"/>
    <mergeCell ref="J30:K30"/>
    <mergeCell ref="L30:M30"/>
    <mergeCell ref="N30:O30"/>
    <mergeCell ref="P30:Q30"/>
    <mergeCell ref="R30:S30"/>
    <mergeCell ref="D35:F35"/>
    <mergeCell ref="J35:K35"/>
    <mergeCell ref="L35:M35"/>
    <mergeCell ref="N35:O35"/>
    <mergeCell ref="P35:Q35"/>
    <mergeCell ref="R35:S35"/>
    <mergeCell ref="D28:F28"/>
    <mergeCell ref="J28:K28"/>
    <mergeCell ref="L28:M28"/>
    <mergeCell ref="N28:O28"/>
    <mergeCell ref="P28:Q28"/>
    <mergeCell ref="R28:S28"/>
    <mergeCell ref="D33:F33"/>
    <mergeCell ref="J33:K33"/>
    <mergeCell ref="L33:M33"/>
    <mergeCell ref="N33:O33"/>
    <mergeCell ref="P33:Q33"/>
    <mergeCell ref="R33:S33"/>
    <mergeCell ref="D32:F32"/>
    <mergeCell ref="J32:K32"/>
    <mergeCell ref="L32:M32"/>
    <mergeCell ref="N32:O32"/>
    <mergeCell ref="P32:Q32"/>
    <mergeCell ref="R32:S32"/>
    <mergeCell ref="D37:F37"/>
    <mergeCell ref="J37:K37"/>
    <mergeCell ref="L37:M37"/>
    <mergeCell ref="N37:O37"/>
    <mergeCell ref="P37:Q37"/>
    <mergeCell ref="R37:S37"/>
    <mergeCell ref="D36:F36"/>
    <mergeCell ref="J36:K36"/>
    <mergeCell ref="L36:M36"/>
    <mergeCell ref="N36:O36"/>
    <mergeCell ref="P36:Q36"/>
    <mergeCell ref="R36:S36"/>
    <mergeCell ref="D41:F41"/>
    <mergeCell ref="J41:K41"/>
    <mergeCell ref="L41:M41"/>
    <mergeCell ref="N41:O41"/>
    <mergeCell ref="P41:Q41"/>
    <mergeCell ref="R41:S41"/>
    <mergeCell ref="D34:F34"/>
    <mergeCell ref="J34:K34"/>
    <mergeCell ref="L34:M34"/>
    <mergeCell ref="N34:O34"/>
    <mergeCell ref="P34:Q34"/>
    <mergeCell ref="R34:S34"/>
    <mergeCell ref="D39:F39"/>
    <mergeCell ref="J39:K39"/>
    <mergeCell ref="L39:M39"/>
    <mergeCell ref="N39:O39"/>
    <mergeCell ref="P39:Q39"/>
    <mergeCell ref="R39:S39"/>
    <mergeCell ref="D38:F38"/>
    <mergeCell ref="J38:K38"/>
    <mergeCell ref="L38:M38"/>
    <mergeCell ref="N38:O38"/>
    <mergeCell ref="P38:Q38"/>
    <mergeCell ref="R38:S38"/>
    <mergeCell ref="D43:F43"/>
    <mergeCell ref="J43:K43"/>
    <mergeCell ref="L43:M43"/>
    <mergeCell ref="N43:O43"/>
    <mergeCell ref="P43:Q43"/>
    <mergeCell ref="R43:S43"/>
    <mergeCell ref="D42:F42"/>
    <mergeCell ref="J42:K42"/>
    <mergeCell ref="L42:M42"/>
    <mergeCell ref="N42:O42"/>
    <mergeCell ref="P42:Q42"/>
    <mergeCell ref="R42:S42"/>
    <mergeCell ref="D47:F47"/>
    <mergeCell ref="J47:K47"/>
    <mergeCell ref="L47:M47"/>
    <mergeCell ref="N47:O47"/>
    <mergeCell ref="P47:Q47"/>
    <mergeCell ref="R47:S47"/>
    <mergeCell ref="D40:F40"/>
    <mergeCell ref="J40:K40"/>
    <mergeCell ref="L40:M40"/>
    <mergeCell ref="N40:O40"/>
    <mergeCell ref="P40:Q40"/>
    <mergeCell ref="R40:S40"/>
    <mergeCell ref="D45:F45"/>
    <mergeCell ref="J45:K45"/>
    <mergeCell ref="L45:M45"/>
    <mergeCell ref="N45:O45"/>
    <mergeCell ref="P45:Q45"/>
    <mergeCell ref="R45:S45"/>
    <mergeCell ref="D44:F44"/>
    <mergeCell ref="J44:K44"/>
    <mergeCell ref="L44:M44"/>
    <mergeCell ref="N44:O44"/>
    <mergeCell ref="P44:Q44"/>
    <mergeCell ref="R44:S44"/>
    <mergeCell ref="D49:F49"/>
    <mergeCell ref="J49:K49"/>
    <mergeCell ref="L49:M49"/>
    <mergeCell ref="N49:O49"/>
    <mergeCell ref="P49:Q49"/>
    <mergeCell ref="R49:S49"/>
    <mergeCell ref="D48:F48"/>
    <mergeCell ref="J48:K48"/>
    <mergeCell ref="L48:M48"/>
    <mergeCell ref="N48:O48"/>
    <mergeCell ref="P48:Q48"/>
    <mergeCell ref="R48:S48"/>
    <mergeCell ref="D53:F53"/>
    <mergeCell ref="J53:K53"/>
    <mergeCell ref="L53:M53"/>
    <mergeCell ref="N53:O53"/>
    <mergeCell ref="P53:Q53"/>
    <mergeCell ref="R53:S53"/>
    <mergeCell ref="D46:F46"/>
    <mergeCell ref="J46:K46"/>
    <mergeCell ref="L46:M46"/>
    <mergeCell ref="N46:O46"/>
    <mergeCell ref="P46:Q46"/>
    <mergeCell ref="R46:S46"/>
    <mergeCell ref="D51:F51"/>
    <mergeCell ref="J51:K51"/>
    <mergeCell ref="L51:M51"/>
    <mergeCell ref="N51:O51"/>
    <mergeCell ref="P51:Q51"/>
    <mergeCell ref="R51:S51"/>
    <mergeCell ref="D50:F50"/>
    <mergeCell ref="J50:K50"/>
    <mergeCell ref="L50:M50"/>
    <mergeCell ref="N50:O50"/>
    <mergeCell ref="P50:Q50"/>
    <mergeCell ref="R50:S50"/>
    <mergeCell ref="D55:F55"/>
    <mergeCell ref="J55:K55"/>
    <mergeCell ref="L55:M55"/>
    <mergeCell ref="N55:O55"/>
    <mergeCell ref="P55:Q55"/>
    <mergeCell ref="R55:S55"/>
    <mergeCell ref="D54:F54"/>
    <mergeCell ref="J54:K54"/>
    <mergeCell ref="L54:M54"/>
    <mergeCell ref="N54:O54"/>
    <mergeCell ref="P54:Q54"/>
    <mergeCell ref="R54:S54"/>
    <mergeCell ref="D59:F59"/>
    <mergeCell ref="J59:K59"/>
    <mergeCell ref="L59:M59"/>
    <mergeCell ref="N59:O59"/>
    <mergeCell ref="P59:Q59"/>
    <mergeCell ref="R59:S59"/>
    <mergeCell ref="D52:F52"/>
    <mergeCell ref="J52:K52"/>
    <mergeCell ref="L52:M52"/>
    <mergeCell ref="N52:O52"/>
    <mergeCell ref="P52:Q52"/>
    <mergeCell ref="R52:S52"/>
    <mergeCell ref="D57:F57"/>
    <mergeCell ref="J57:K57"/>
    <mergeCell ref="L57:M57"/>
    <mergeCell ref="N57:O57"/>
    <mergeCell ref="P57:Q57"/>
    <mergeCell ref="R57:S57"/>
    <mergeCell ref="D56:F56"/>
    <mergeCell ref="J56:K56"/>
    <mergeCell ref="L56:M56"/>
    <mergeCell ref="N56:O56"/>
    <mergeCell ref="P56:Q56"/>
    <mergeCell ref="R56:S56"/>
    <mergeCell ref="D61:F61"/>
    <mergeCell ref="J61:K61"/>
    <mergeCell ref="L61:M61"/>
    <mergeCell ref="N61:O61"/>
    <mergeCell ref="P61:Q61"/>
    <mergeCell ref="R61:S61"/>
    <mergeCell ref="D60:F60"/>
    <mergeCell ref="J60:K60"/>
    <mergeCell ref="L60:M60"/>
    <mergeCell ref="N60:O60"/>
    <mergeCell ref="P60:Q60"/>
    <mergeCell ref="R60:S60"/>
    <mergeCell ref="D66:F66"/>
    <mergeCell ref="J66:K66"/>
    <mergeCell ref="L66:M66"/>
    <mergeCell ref="N66:O66"/>
    <mergeCell ref="P66:Q66"/>
    <mergeCell ref="R66:S66"/>
    <mergeCell ref="D65:F65"/>
    <mergeCell ref="J65:K65"/>
    <mergeCell ref="L65:M65"/>
    <mergeCell ref="N65:O65"/>
    <mergeCell ref="P65:Q65"/>
    <mergeCell ref="R65:S65"/>
    <mergeCell ref="R64:S64"/>
    <mergeCell ref="R58:S58"/>
    <mergeCell ref="D63:F63"/>
    <mergeCell ref="J63:K63"/>
    <mergeCell ref="L63:M63"/>
    <mergeCell ref="N63:O63"/>
    <mergeCell ref="P63:Q63"/>
    <mergeCell ref="R63:S63"/>
    <mergeCell ref="D62:F62"/>
    <mergeCell ref="J62:K62"/>
    <mergeCell ref="L62:M62"/>
    <mergeCell ref="N62:O62"/>
    <mergeCell ref="P62:Q62"/>
    <mergeCell ref="D58:F58"/>
    <mergeCell ref="J58:K58"/>
    <mergeCell ref="L58:M58"/>
    <mergeCell ref="N58:O58"/>
    <mergeCell ref="D64:F64"/>
    <mergeCell ref="J64:K64"/>
    <mergeCell ref="L64:M64"/>
    <mergeCell ref="N64:O64"/>
    <mergeCell ref="P64:Q64"/>
    <mergeCell ref="P58:Q58"/>
    <mergeCell ref="R62:S62"/>
  </mergeCells>
  <phoneticPr fontId="3"/>
  <dataValidations count="2">
    <dataValidation imeMode="halfKatakana" allowBlank="1" showInputMessage="1" showErrorMessage="1" sqref="E5:I5 P5:S5" xr:uid="{00000000-0002-0000-0200-000000000000}"/>
    <dataValidation imeMode="halfAlpha" allowBlank="1" showInputMessage="1" showErrorMessage="1" sqref="F7:G7 I7:J7 L7:M7" xr:uid="{00000000-0002-0000-0200-000001000000}"/>
  </dataValidations>
  <printOptions horizontalCentered="1"/>
  <pageMargins left="0.23622047244094491" right="0.23622047244094491" top="0.19685039370078741" bottom="0.15748031496062992" header="0.15748031496062992" footer="0.19685039370078741"/>
  <pageSetup paperSize="9" scale="76" fitToHeight="0" orientation="portrait" r:id="rId1"/>
  <headerFooter>
    <oddHeader xml:space="preserve">&amp;R&amp;"ＭＳ Ｐゴシック,太字 斜体"&amp;14No　&amp;P　　　　&amp;"ＭＳ Ｐゴシック,斜体"&amp;12
</oddHeader>
  </headerFooter>
  <rowBreaks count="1" manualBreakCount="1">
    <brk id="66" max="19" man="1"/>
  </rowBreaks>
  <drawing r:id="rId2"/>
  <extLst>
    <ext xmlns:x14="http://schemas.microsoft.com/office/spreadsheetml/2009/9/main" uri="{CCE6A557-97BC-4b89-ADB6-D9C93CAAB3DF}">
      <x14:dataValidations xmlns:xm="http://schemas.microsoft.com/office/excel/2006/main" count="3">
        <x14:dataValidation type="list" imeMode="disabled" allowBlank="1" showInputMessage="1" showErrorMessage="1" errorTitle="ドロップダウンリスト入力" error="ドロップダウンリストからの入力のみ_x000a_" promptTitle="ドロップダウンリスト" xr:uid="{00000000-0002-0000-0200-000002000000}">
          <x14:formula1>
            <xm:f>データ!$J$2:$J$48</xm:f>
          </x14:formula1>
          <xm:sqref>L5:M6</xm:sqref>
        </x14:dataValidation>
        <x14:dataValidation type="list" allowBlank="1" showInputMessage="1" showErrorMessage="1" xr:uid="{6822F308-5520-419F-8EA6-9FF206E593E2}">
          <x14:formula1>
            <xm:f>データ!$AB$2:$AB$5</xm:f>
          </x14:formula1>
          <xm:sqref>I11:I13</xm:sqref>
        </x14:dataValidation>
        <x14:dataValidation type="list" allowBlank="1" showInputMessage="1" showErrorMessage="1" xr:uid="{ECE2637F-0646-4AF2-9F71-7563737C9A9F}">
          <x14:formula1>
            <xm:f>データ!$AA$2:$AA$11</xm:f>
          </x14:formula1>
          <xm:sqref>K11:N13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DK54"/>
  <sheetViews>
    <sheetView workbookViewId="0">
      <pane xSplit="2" ySplit="1" topLeftCell="C2" activePane="bottomRight" state="frozen"/>
      <selection pane="topRight" activeCell="C1" sqref="C1"/>
      <selection pane="bottomLeft" activeCell="A2" sqref="A2"/>
      <selection pane="bottomRight" activeCell="B1" sqref="B1"/>
    </sheetView>
  </sheetViews>
  <sheetFormatPr defaultRowHeight="12.9"/>
  <cols>
    <col min="1" max="1" width="1.61328125" customWidth="1"/>
    <col min="2" max="2" width="5.3828125" bestFit="1" customWidth="1"/>
    <col min="4" max="4" width="5.3828125" bestFit="1" customWidth="1"/>
    <col min="5" max="5" width="11.15234375" bestFit="1" customWidth="1"/>
    <col min="6" max="6" width="4.4609375" bestFit="1" customWidth="1"/>
    <col min="7" max="8" width="3.15234375" bestFit="1" customWidth="1"/>
    <col min="9" max="9" width="5.4609375" bestFit="1" customWidth="1"/>
    <col min="10" max="10" width="12.61328125" bestFit="1" customWidth="1"/>
    <col min="11" max="11" width="13.765625" bestFit="1" customWidth="1"/>
    <col min="12" max="12" width="12.61328125" bestFit="1" customWidth="1"/>
    <col min="13" max="13" width="19.4609375" bestFit="1" customWidth="1"/>
    <col min="14" max="14" width="4.4609375" bestFit="1" customWidth="1"/>
    <col min="15" max="15" width="3.3828125" bestFit="1" customWidth="1"/>
    <col min="16" max="16" width="3.15234375" bestFit="1" customWidth="1"/>
    <col min="17" max="18" width="5.4609375" bestFit="1" customWidth="1"/>
    <col min="19" max="19" width="7.15234375" bestFit="1" customWidth="1"/>
    <col min="20" max="20" width="17.84375" bestFit="1" customWidth="1"/>
    <col min="21" max="21" width="6" customWidth="1"/>
    <col min="22" max="22" width="8.15234375" bestFit="1" customWidth="1"/>
    <col min="23" max="24" width="1.3828125" customWidth="1"/>
    <col min="25" max="40" width="0.921875" customWidth="1"/>
    <col min="41" max="41" width="3.765625" style="1" customWidth="1"/>
    <col min="42" max="42" width="6.53515625" style="1" bestFit="1" customWidth="1"/>
    <col min="43" max="44" width="6.53515625" bestFit="1" customWidth="1"/>
    <col min="45" max="48" width="0.61328125" customWidth="1"/>
    <col min="49" max="49" width="0.61328125" style="1" customWidth="1"/>
    <col min="50" max="50" width="0.61328125" customWidth="1"/>
    <col min="51" max="51" width="0.61328125" style="9" customWidth="1"/>
    <col min="52" max="52" width="0.61328125" customWidth="1"/>
    <col min="53" max="60" width="0.4609375" customWidth="1"/>
    <col min="61" max="61" width="0.4609375" style="1" customWidth="1"/>
    <col min="62" max="63" width="0.4609375" customWidth="1"/>
    <col min="64" max="64" width="0.4609375" style="1" customWidth="1"/>
    <col min="65" max="65" width="0.4609375" customWidth="1"/>
    <col min="66" max="66" width="16.765625" customWidth="1"/>
    <col min="67" max="67" width="0.53515625" customWidth="1"/>
    <col min="68" max="69" width="0.765625" customWidth="1"/>
    <col min="70" max="71" width="0.23046875" customWidth="1"/>
    <col min="72" max="72" width="4.4609375" bestFit="1" customWidth="1"/>
    <col min="73" max="73" width="2.07421875" customWidth="1"/>
    <col min="74" max="74" width="6.84375" bestFit="1" customWidth="1"/>
    <col min="75" max="75" width="1.69140625" customWidth="1"/>
    <col min="76" max="76" width="5.3828125" style="1" bestFit="1" customWidth="1"/>
    <col min="77" max="77" width="11.3046875" bestFit="1" customWidth="1"/>
    <col min="78" max="78" width="5.84375" bestFit="1" customWidth="1"/>
    <col min="79" max="80" width="9.23046875" bestFit="1" customWidth="1"/>
    <col min="81" max="82" width="11.3046875" bestFit="1" customWidth="1"/>
    <col min="83" max="83" width="10.61328125" bestFit="1" customWidth="1"/>
    <col min="84" max="84" width="14.53515625" bestFit="1" customWidth="1"/>
    <col min="85" max="85" width="4.23046875" bestFit="1" customWidth="1"/>
    <col min="86" max="87" width="5.61328125" bestFit="1" customWidth="1"/>
    <col min="88" max="88" width="3.23046875" bestFit="1" customWidth="1"/>
    <col min="89" max="89" width="10.53515625" bestFit="1" customWidth="1"/>
    <col min="90" max="90" width="9.84375" bestFit="1" customWidth="1"/>
    <col min="91" max="91" width="5.61328125" bestFit="1" customWidth="1"/>
    <col min="92" max="92" width="3.23046875" bestFit="1" customWidth="1"/>
    <col min="93" max="93" width="14.53515625" bestFit="1" customWidth="1"/>
    <col min="94" max="94" width="9.921875" bestFit="1" customWidth="1"/>
    <col min="95" max="95" width="5.61328125" bestFit="1" customWidth="1"/>
    <col min="96" max="96" width="3.23046875" bestFit="1" customWidth="1"/>
    <col min="97" max="97" width="9.23046875" style="424" bestFit="1" customWidth="1"/>
    <col min="98" max="98" width="9.23046875" style="423" bestFit="1" customWidth="1"/>
    <col min="99" max="99" width="5.15234375" style="423" customWidth="1"/>
    <col min="100" max="100" width="2.69140625" style="424" customWidth="1"/>
    <col min="101" max="102" width="0.61328125" style="424" customWidth="1"/>
    <col min="103" max="103" width="3.3828125" style="424" bestFit="1" customWidth="1"/>
    <col min="104" max="104" width="2.765625" style="424" bestFit="1" customWidth="1"/>
    <col min="105" max="105" width="4.3828125" style="425" bestFit="1" customWidth="1"/>
    <col min="106" max="106" width="2.23046875" style="425" bestFit="1" customWidth="1"/>
    <col min="107" max="107" width="2.765625" style="425" bestFit="1" customWidth="1"/>
    <col min="108" max="108" width="2.3828125" style="425" customWidth="1"/>
    <col min="109" max="109" width="2.3828125" style="424" customWidth="1"/>
    <col min="110" max="110" width="5.3828125" style="424" bestFit="1" customWidth="1"/>
    <col min="111" max="111" width="11.3046875" style="424" bestFit="1" customWidth="1"/>
    <col min="112" max="112" width="3.765625" style="424" bestFit="1" customWidth="1"/>
    <col min="113" max="113" width="8" style="424" bestFit="1" customWidth="1"/>
    <col min="114" max="115" width="9" style="424"/>
  </cols>
  <sheetData>
    <row r="1" spans="2:115" s="1" customFormat="1" ht="88.65" customHeight="1">
      <c r="B1" s="257" t="s">
        <v>112</v>
      </c>
      <c r="C1" s="512" t="s">
        <v>113</v>
      </c>
      <c r="D1" s="257" t="s">
        <v>114</v>
      </c>
      <c r="E1" s="401" t="s">
        <v>115</v>
      </c>
      <c r="F1" s="401" t="s">
        <v>116</v>
      </c>
      <c r="G1" s="401" t="s">
        <v>117</v>
      </c>
      <c r="H1" s="401" t="s">
        <v>118</v>
      </c>
      <c r="I1" s="401" t="s">
        <v>119</v>
      </c>
      <c r="J1" s="401" t="s">
        <v>120</v>
      </c>
      <c r="K1" s="401" t="s">
        <v>121</v>
      </c>
      <c r="L1" s="401" t="s">
        <v>122</v>
      </c>
      <c r="M1" s="401" t="s">
        <v>123</v>
      </c>
      <c r="N1" s="401" t="s">
        <v>67</v>
      </c>
      <c r="O1" s="401" t="s">
        <v>124</v>
      </c>
      <c r="P1" s="401" t="s">
        <v>65</v>
      </c>
      <c r="Q1" s="401" t="s">
        <v>125</v>
      </c>
      <c r="R1" s="401" t="s">
        <v>126</v>
      </c>
      <c r="S1" s="401" t="s">
        <v>127</v>
      </c>
      <c r="T1" s="401" t="s">
        <v>128</v>
      </c>
      <c r="U1" s="232" t="s">
        <v>129</v>
      </c>
      <c r="V1" s="232" t="s">
        <v>130</v>
      </c>
      <c r="W1" s="232" t="s">
        <v>131</v>
      </c>
      <c r="X1" s="232" t="s">
        <v>132</v>
      </c>
      <c r="Y1" s="513" t="s">
        <v>378</v>
      </c>
      <c r="Z1" s="513" t="s">
        <v>379</v>
      </c>
      <c r="AA1" s="513" t="s">
        <v>380</v>
      </c>
      <c r="AB1" s="513" t="s">
        <v>381</v>
      </c>
      <c r="AC1" s="402" t="s">
        <v>382</v>
      </c>
      <c r="AD1" s="402" t="s">
        <v>383</v>
      </c>
      <c r="AE1" s="402" t="s">
        <v>384</v>
      </c>
      <c r="AF1" s="402" t="s">
        <v>385</v>
      </c>
      <c r="AG1" s="401" t="s">
        <v>386</v>
      </c>
      <c r="AH1" s="401" t="s">
        <v>387</v>
      </c>
      <c r="AI1" s="401" t="s">
        <v>388</v>
      </c>
      <c r="AJ1" s="401" t="s">
        <v>389</v>
      </c>
      <c r="AK1" s="401" t="s">
        <v>390</v>
      </c>
      <c r="AL1" s="401" t="s">
        <v>391</v>
      </c>
      <c r="AM1" s="401" t="s">
        <v>392</v>
      </c>
      <c r="AN1" s="401" t="s">
        <v>393</v>
      </c>
      <c r="AO1" s="257"/>
      <c r="AP1" s="257"/>
      <c r="AQ1" s="257"/>
      <c r="AR1" s="257"/>
      <c r="AS1" s="257"/>
      <c r="AT1" s="257"/>
      <c r="AU1" s="257"/>
      <c r="AV1" s="257"/>
      <c r="AW1" s="257"/>
      <c r="AX1" s="257"/>
      <c r="AY1" s="257"/>
      <c r="AZ1" s="257"/>
      <c r="BA1" s="257"/>
      <c r="BB1" s="257" t="s">
        <v>405</v>
      </c>
      <c r="BC1" s="402" t="s">
        <v>394</v>
      </c>
      <c r="BD1" s="402" t="s">
        <v>395</v>
      </c>
      <c r="BE1" s="402" t="s">
        <v>396</v>
      </c>
      <c r="BF1" s="402" t="s">
        <v>397</v>
      </c>
      <c r="BG1" s="402" t="s">
        <v>398</v>
      </c>
      <c r="BH1" s="402" t="s">
        <v>399</v>
      </c>
      <c r="BI1" s="402" t="s">
        <v>400</v>
      </c>
      <c r="BJ1" s="402" t="s">
        <v>401</v>
      </c>
      <c r="BK1" s="402" t="s">
        <v>402</v>
      </c>
      <c r="BL1" s="402" t="s">
        <v>403</v>
      </c>
      <c r="BM1" s="402" t="s">
        <v>404</v>
      </c>
      <c r="BN1" s="257" t="s">
        <v>133</v>
      </c>
      <c r="BO1" s="257" t="s">
        <v>145</v>
      </c>
      <c r="BP1" s="257" t="s">
        <v>134</v>
      </c>
      <c r="BQ1" s="257" t="s">
        <v>135</v>
      </c>
      <c r="BR1" s="257"/>
      <c r="BS1" s="257"/>
      <c r="BT1" s="257" t="s">
        <v>136</v>
      </c>
      <c r="BU1" s="257"/>
      <c r="BV1" s="257" t="s">
        <v>499</v>
      </c>
      <c r="BW1" s="257"/>
      <c r="BX1" s="257" t="s">
        <v>500</v>
      </c>
      <c r="BY1" s="512" t="s">
        <v>137</v>
      </c>
      <c r="BZ1" s="257" t="s">
        <v>138</v>
      </c>
      <c r="CA1" s="257" t="s">
        <v>139</v>
      </c>
      <c r="CB1" s="257" t="s">
        <v>312</v>
      </c>
      <c r="CC1" s="257" t="s">
        <v>313</v>
      </c>
      <c r="CD1" s="257" t="s">
        <v>140</v>
      </c>
      <c r="CE1" s="257" t="s">
        <v>141</v>
      </c>
      <c r="CF1" s="257" t="s">
        <v>142</v>
      </c>
      <c r="CG1" s="257" t="s">
        <v>136</v>
      </c>
      <c r="CH1" s="257" t="s">
        <v>519</v>
      </c>
      <c r="CI1" s="257" t="s">
        <v>143</v>
      </c>
      <c r="CJ1" s="257" t="s">
        <v>493</v>
      </c>
      <c r="CK1" s="257" t="s">
        <v>514</v>
      </c>
      <c r="CL1" s="257" t="s">
        <v>517</v>
      </c>
      <c r="CM1" s="257" t="s">
        <v>144</v>
      </c>
      <c r="CN1" s="257" t="s">
        <v>493</v>
      </c>
      <c r="CO1" s="257" t="s">
        <v>518</v>
      </c>
      <c r="CP1" s="257" t="s">
        <v>515</v>
      </c>
      <c r="CQ1" s="257" t="s">
        <v>516</v>
      </c>
      <c r="CR1" s="257" t="s">
        <v>493</v>
      </c>
      <c r="CS1" s="257" t="s">
        <v>514</v>
      </c>
      <c r="CT1" s="257" t="s">
        <v>515</v>
      </c>
      <c r="CU1" s="425"/>
      <c r="CV1" s="425"/>
      <c r="CW1" s="425"/>
      <c r="CX1" s="425"/>
      <c r="CY1" s="425"/>
      <c r="CZ1" s="425"/>
      <c r="DA1" s="425"/>
      <c r="DB1" s="425"/>
      <c r="DC1" s="425"/>
      <c r="DD1" s="425"/>
      <c r="DE1" s="425"/>
      <c r="DF1" s="425"/>
      <c r="DG1" s="425"/>
      <c r="DH1" s="425"/>
      <c r="DI1" s="425"/>
      <c r="DJ1" s="425"/>
      <c r="DK1" s="425"/>
    </row>
    <row r="2" spans="2:115">
      <c r="B2" t="str">
        <f>IF(競技者データ入力シート!$S$2="","",競技者データ入力シート!$S$2)</f>
        <v/>
      </c>
      <c r="C2" t="str">
        <f>IF(競技者データ入力シート!$D8="","",競技者データ入力シート!$S$3)</f>
        <v/>
      </c>
      <c r="D2" t="str">
        <f>IF(競技者データ入力シート!D8="","",競技者データ入力シート!B8)</f>
        <v/>
      </c>
      <c r="E2" t="str">
        <f>IF(競技者データ入力シート!D8="","",C2&amp;D2)</f>
        <v/>
      </c>
      <c r="F2" t="str">
        <f>IF(競技者データ入力シート!D8="","",競技者データ入力シート!$S$2)</f>
        <v/>
      </c>
      <c r="I2" t="str">
        <f>ASC(IF(競技者データ入力シート!D8="","",競技者データ入力シート!C8))</f>
        <v/>
      </c>
      <c r="J2" t="str">
        <f>IF(競技者データ入力シート!D8="","",TRIM(競技者データ入力シート!D8)&amp;" "&amp;(TRIM(競技者データ入力シート!E8)))</f>
        <v/>
      </c>
      <c r="K2" t="str">
        <f>ASC(IF(競技者データ入力シート!F8="","",TRIM(競技者データ入力シート!F8)&amp;" "&amp;(TRIM(競技者データ入力シート!G8))))</f>
        <v/>
      </c>
      <c r="L2" t="str">
        <f>J2</f>
        <v/>
      </c>
      <c r="M2" t="str">
        <f>ASC(IF(競技者データ入力シート!H8="","",競技者データ入力シート!H8))</f>
        <v/>
      </c>
      <c r="N2" t="str">
        <f>ASC(IF(競技者データ入力シート!P8="","",競技者データ入力シート!P8))</f>
        <v/>
      </c>
      <c r="O2" t="str">
        <f>IF(競技者データ入力シート!J8="","",競技者データ入力シート!J8)</f>
        <v/>
      </c>
      <c r="P2" t="str">
        <f>ASC(IF(競技者データ入力シート!K8="","",競技者データ入力シート!K8))</f>
        <v/>
      </c>
      <c r="Q2" t="str">
        <f>ASC(IF(競技者データ入力シート!L8="","",競技者データ入力シート!L8))</f>
        <v/>
      </c>
      <c r="R2" t="str">
        <f>ASC(IF(競技者データ入力シート!M8="","",競技者データ入力シート!M8))</f>
        <v/>
      </c>
      <c r="S2" t="str">
        <f>IF(競技者データ入力シート!O8="","",競技者データ入力シート!O8)</f>
        <v/>
      </c>
      <c r="T2" t="str">
        <f>ASC(IF(競技者データ入力シート!N8="","",競技者データ入力シート!N8))</f>
        <v/>
      </c>
      <c r="U2" s="1" t="str">
        <f>IF($O2="","",IF($O2="男",IFERROR(VLOOKUP(競技者データ入力シート!Q8,データ!$B$2:$C$101,2,FALSE),""),IF($O2="女",IFERROR(VLOOKUP(競技者データ入力シート!Q8,データ!$F$2:$G$101,2,FALSE),""))))</f>
        <v/>
      </c>
      <c r="V2" t="str">
        <f>ASC(IF(競技者データ入力シート!Q8="","",競技者データ入力シート!R8))</f>
        <v/>
      </c>
      <c r="Y2" s="1" t="str">
        <f>IF($O2="","",IF($O2="男",IFERROR(VLOOKUP(競技者データ入力シート!V8,データ!$B$2:$C$101,2,FALSE),""),IF($O2="女",IFERROR(VLOOKUP(競技者データ入力シート!V8,データ!$F$2:$G$101,2,FALSE),""))))</f>
        <v/>
      </c>
      <c r="Z2" t="str">
        <f>ASC(IF(競技者データ入力シート!W8="","",競技者データ入力シート!W8))</f>
        <v/>
      </c>
      <c r="AC2" s="1"/>
      <c r="AG2" s="1"/>
      <c r="AQ2" s="1"/>
      <c r="AR2" s="1"/>
      <c r="AS2" s="9" t="e">
        <f>IF(#REF!="","",#REF!)</f>
        <v>#REF!</v>
      </c>
      <c r="AT2" s="9" t="e">
        <f>IF(#REF!="","",#REF!)</f>
        <v>#REF!</v>
      </c>
      <c r="AU2" s="9"/>
      <c r="AV2" s="9"/>
      <c r="AX2" s="1"/>
      <c r="AZ2" s="1"/>
      <c r="BA2" s="1"/>
      <c r="BC2" s="9"/>
      <c r="BD2" s="9"/>
      <c r="BE2" s="9"/>
      <c r="BF2" s="9"/>
      <c r="BG2" s="9"/>
      <c r="BH2" s="9"/>
      <c r="BI2" s="9"/>
      <c r="BJ2" s="9"/>
      <c r="BK2" s="9"/>
      <c r="BM2" s="9"/>
      <c r="BN2" t="str">
        <f>IF(U2="","",(VLOOKUP(U2,データ!$P$2:$Q$21,2,FALSE)))</f>
        <v/>
      </c>
      <c r="BO2" t="str">
        <f>IF(Y2="","",VLOOKUP(Y2,データ!$P$2:$Q$14,2,FALSE))</f>
        <v/>
      </c>
      <c r="BT2" t="str">
        <f>IF('大会申込一覧表(印刷して提出)'!M9="","",'大会申込一覧表(印刷して提出)'!M9)</f>
        <v/>
      </c>
      <c r="BV2" s="482">
        <f>入力注意事項!Y25</f>
        <v>0</v>
      </c>
      <c r="BX2" s="1">
        <f>IF('大会申込一覧表(印刷して提出)'!L5="","",(VLOOKUP('大会申込一覧表(印刷して提出)'!L5,データ!$J$2:$K$48,2,FALSE)))</f>
        <v>12</v>
      </c>
      <c r="BY2" t="str">
        <f>IF('大会申込一覧表(印刷して提出)'!$E$6="","",'大会申込一覧表(印刷して提出)'!$E$6)</f>
        <v/>
      </c>
      <c r="BZ2" t="str">
        <f>ASC(IF('大会申込一覧表(印刷して提出)'!E5="","",'大会申込一覧表(印刷して提出)'!E5))</f>
        <v/>
      </c>
      <c r="CA2" t="str">
        <f>IF('大会申込一覧表(印刷して提出)'!P6="","",'大会申込一覧表(印刷して提出)'!P6)</f>
        <v/>
      </c>
      <c r="CB2" t="str">
        <f>IF('大会申込一覧表(印刷して提出)'!$F$7="","",'大会申込一覧表(印刷して提出)'!$F$7)</f>
        <v/>
      </c>
      <c r="CC2" t="str">
        <f>IF('大会申込一覧表(印刷して提出)'!$E$8="","",'大会申込一覧表(印刷して提出)'!$E$8)</f>
        <v/>
      </c>
      <c r="CD2" t="str">
        <f>IF('大会申込一覧表(印刷して提出)'!$E$6="","",'大会申込一覧表(印刷して提出)'!$E$6)</f>
        <v/>
      </c>
      <c r="CE2" t="str">
        <f>IF('大会申込一覧表(印刷して提出)'!P7="","",'大会申込一覧表(印刷して提出)'!P7)</f>
        <v/>
      </c>
      <c r="CF2" t="str">
        <f>IF('大会申込一覧表(印刷して提出)'!P9="","",'大会申込一覧表(印刷して提出)'!P9)</f>
        <v/>
      </c>
      <c r="CG2" t="str">
        <f>IF('大会申込一覧表(印刷して提出)'!M9="","",'大会申込一覧表(印刷して提出)'!M9)</f>
        <v/>
      </c>
      <c r="CH2" t="str">
        <f>IF(競技者データ入力シート!$D8="","",競技者データ入力シート!$S$3)</f>
        <v/>
      </c>
      <c r="CI2" t="str">
        <f>IF('大会申込一覧表(印刷して提出)'!D11="","",'大会申込一覧表(印刷して提出)'!D11)</f>
        <v/>
      </c>
      <c r="CJ2" t="str">
        <f>IF('大会申込一覧表(印刷して提出)'!I11="","",'大会申込一覧表(印刷して提出)'!I11)</f>
        <v/>
      </c>
      <c r="CK2" t="str">
        <f>IF('大会申込一覧表(印刷して提出)'!K11="","",'大会申込一覧表(印刷して提出)'!K11)</f>
        <v/>
      </c>
      <c r="CL2" t="str">
        <f>IF('大会申込一覧表(印刷して提出)'!M11="","",'大会申込一覧表(印刷して提出)'!M11)</f>
        <v/>
      </c>
      <c r="CM2" t="str">
        <f>IF('大会申込一覧表(印刷して提出)'!D12="","",'大会申込一覧表(印刷して提出)'!D12)</f>
        <v/>
      </c>
      <c r="CN2" t="str">
        <f>IF('大会申込一覧表(印刷して提出)'!I12="","",'大会申込一覧表(印刷して提出)'!I12)</f>
        <v/>
      </c>
      <c r="CO2" t="str">
        <f>IF('大会申込一覧表(印刷して提出)'!K12="","",'大会申込一覧表(印刷して提出)'!K12)</f>
        <v/>
      </c>
      <c r="CP2" t="str">
        <f>IF('大会申込一覧表(印刷して提出)'!M12="","",'大会申込一覧表(印刷して提出)'!M12)</f>
        <v/>
      </c>
      <c r="CQ2" t="str">
        <f>IF('大会申込一覧表(印刷して提出)'!D13="","",'大会申込一覧表(印刷して提出)'!D13)</f>
        <v/>
      </c>
      <c r="CR2" t="str">
        <f>IF('大会申込一覧表(印刷して提出)'!I13="","",'大会申込一覧表(印刷して提出)'!I13)</f>
        <v/>
      </c>
      <c r="CS2" t="str">
        <f>IF('大会申込一覧表(印刷して提出)'!K13="","",'大会申込一覧表(印刷して提出)'!K13)</f>
        <v/>
      </c>
      <c r="CT2" t="str">
        <f>IF('大会申込一覧表(印刷して提出)'!M13="","",'大会申込一覧表(印刷して提出)'!M13)</f>
        <v/>
      </c>
      <c r="DA2" s="425" t="str">
        <f>CONCATENATE(AZ2,AP2)</f>
        <v/>
      </c>
      <c r="DB2" s="425" t="str">
        <f>IF(DA2="","",COUNTIF($DA$2:DA2,DA2))</f>
        <v/>
      </c>
      <c r="DC2" s="425" t="str">
        <f>CONCATENATE(BL2,BB2)</f>
        <v/>
      </c>
      <c r="DD2" s="425" t="str">
        <f>IF(DC2="","",COUNTIF($DC$2:DC2,DC2))</f>
        <v/>
      </c>
      <c r="DF2" s="424" t="str">
        <f>IF(DA2="","",CONCATENATE(DA2,DB2))</f>
        <v/>
      </c>
      <c r="DG2" s="424" t="str">
        <f>IF(DF2="","",CONCATENATE(競技者データ入力シート!D8,競技者データ入力シート!E8))</f>
        <v/>
      </c>
      <c r="DH2" s="424" t="str">
        <f>IF(DC2="","",CONCATENATE(DC2,DD2))</f>
        <v/>
      </c>
      <c r="DI2" s="424" t="str">
        <f>IF(DH2="","",CONCATENATE(競技者データ入力シート!D8,競技者データ入力シート!E8))</f>
        <v/>
      </c>
    </row>
    <row r="3" spans="2:115">
      <c r="B3" t="str">
        <f>IF(競技者データ入力シート!$S$2="","",競技者データ入力シート!$S$2)</f>
        <v/>
      </c>
      <c r="C3" t="str">
        <f>IF(競技者データ入力シート!$D9="","",競技者データ入力シート!$S$3)</f>
        <v/>
      </c>
      <c r="D3" t="str">
        <f>IF(競技者データ入力シート!D9="","",競技者データ入力シート!B9)</f>
        <v/>
      </c>
      <c r="E3" t="str">
        <f>IF(競技者データ入力シート!D9="","",C3&amp;D3)</f>
        <v/>
      </c>
      <c r="F3" t="str">
        <f>IF(競技者データ入力シート!D9="","",競技者データ入力シート!$S$2)</f>
        <v/>
      </c>
      <c r="I3" t="str">
        <f>ASC(IF(競技者データ入力シート!D9="","",競技者データ入力シート!C9))</f>
        <v/>
      </c>
      <c r="J3" t="str">
        <f>IF(競技者データ入力シート!D9="","",TRIM(競技者データ入力シート!D9)&amp;" "&amp;(TRIM(競技者データ入力シート!E9)))</f>
        <v/>
      </c>
      <c r="K3" t="str">
        <f>ASC(IF(競技者データ入力シート!F9="","",TRIM(競技者データ入力シート!F9)&amp;" "&amp;(TRIM(競技者データ入力シート!G9))))</f>
        <v/>
      </c>
      <c r="L3" t="str">
        <f t="shared" ref="L3:L52" si="0">J3</f>
        <v/>
      </c>
      <c r="M3" t="str">
        <f>ASC(IF(競技者データ入力シート!H9="","",競技者データ入力シート!H9))</f>
        <v/>
      </c>
      <c r="N3" t="str">
        <f>ASC(IF(競技者データ入力シート!P9="","",競技者データ入力シート!P9))</f>
        <v/>
      </c>
      <c r="O3" t="str">
        <f>IF(競技者データ入力シート!J9="","",競技者データ入力シート!J9)</f>
        <v/>
      </c>
      <c r="P3" t="str">
        <f>ASC(IF(競技者データ入力シート!K9="","",競技者データ入力シート!K9))</f>
        <v/>
      </c>
      <c r="Q3" t="str">
        <f>ASC(IF(競技者データ入力シート!L9="","",競技者データ入力シート!L9))</f>
        <v/>
      </c>
      <c r="R3" t="str">
        <f>ASC(IF(競技者データ入力シート!M9="","",競技者データ入力シート!M9))</f>
        <v/>
      </c>
      <c r="S3" t="str">
        <f>IF(競技者データ入力シート!O9="","",競技者データ入力シート!O9)</f>
        <v/>
      </c>
      <c r="T3" t="str">
        <f>ASC(IF(競技者データ入力シート!N9="","",競技者データ入力シート!N9))</f>
        <v/>
      </c>
      <c r="U3" s="1" t="str">
        <f>IF($O3="","",IF($O3="男",IFERROR(VLOOKUP(競技者データ入力シート!Q9,データ!$B$2:$C$101,2,FALSE),""),IF($O3="女",IFERROR(VLOOKUP(競技者データ入力シート!Q9,データ!$F$2:$G$101,2,FALSE),""))))</f>
        <v/>
      </c>
      <c r="V3" t="str">
        <f>ASC(IF(競技者データ入力シート!Q9="","",競技者データ入力シート!R9))</f>
        <v/>
      </c>
      <c r="Y3" s="1" t="str">
        <f>IF($O3="","",IF($O3="男",IFERROR(VLOOKUP(競技者データ入力シート!V9,データ!$B$2:$C$101,2,FALSE),""),IF($O3="女",IFERROR(VLOOKUP(競技者データ入力シート!V9,データ!$F$2:$G$101,2,FALSE),""))))</f>
        <v/>
      </c>
      <c r="Z3" t="str">
        <f>ASC(IF(競技者データ入力シート!W9="","",競技者データ入力シート!W9))</f>
        <v/>
      </c>
      <c r="AC3" s="1"/>
      <c r="AG3" s="1"/>
      <c r="AQ3" s="1"/>
      <c r="AR3" s="1"/>
      <c r="AS3" s="9" t="e">
        <f>IF(#REF!="","",#REF!)</f>
        <v>#REF!</v>
      </c>
      <c r="AT3" s="9" t="e">
        <f>IF(#REF!="","",#REF!)</f>
        <v>#REF!</v>
      </c>
      <c r="AU3" s="9"/>
      <c r="AV3" s="9"/>
      <c r="AX3" s="1"/>
      <c r="AZ3" s="1"/>
      <c r="BA3" s="1"/>
      <c r="BC3" s="9"/>
      <c r="BD3" s="9"/>
      <c r="BE3" s="9"/>
      <c r="BF3" s="9"/>
      <c r="BG3" s="9"/>
      <c r="BH3" s="9"/>
      <c r="BI3" s="9"/>
      <c r="BJ3" s="9"/>
      <c r="BK3" s="9"/>
      <c r="BM3" s="9"/>
      <c r="BN3" t="str">
        <f>IF(U3="","",(VLOOKUP(U3,データ!$P$2:$Q$21,2,FALSE)))</f>
        <v/>
      </c>
      <c r="BO3" t="str">
        <f>IF(Y3="","",VLOOKUP(Y3,データ!$P$2:$Q$14,2,FALSE))</f>
        <v/>
      </c>
      <c r="DA3" s="425" t="str">
        <f t="shared" ref="DA3:DA51" si="1">CONCATENATE(AZ3,AP3)</f>
        <v/>
      </c>
      <c r="DB3" s="425" t="str">
        <f>IF(DA3="","",COUNTIF($DA$2:DA3,DA3))</f>
        <v/>
      </c>
      <c r="DC3" s="425" t="str">
        <f t="shared" ref="DC3:DC51" si="2">CONCATENATE(BL3,BB3)</f>
        <v/>
      </c>
      <c r="DD3" s="425" t="str">
        <f>IF(DC3="","",COUNTIF($DC$2:DC3,DC3))</f>
        <v/>
      </c>
      <c r="DF3" s="424" t="str">
        <f t="shared" ref="DF3:DF51" si="3">IF(DA3="","",CONCATENATE(DA3,DB3))</f>
        <v/>
      </c>
      <c r="DG3" s="424" t="str">
        <f>IF(DF3="","",CONCATENATE(競技者データ入力シート!D9,競技者データ入力シート!E9))</f>
        <v/>
      </c>
      <c r="DH3" s="424" t="str">
        <f t="shared" ref="DH3:DH51" si="4">IF(DC3="","",CONCATENATE(DC3,DD3))</f>
        <v/>
      </c>
      <c r="DI3" s="424" t="str">
        <f>IF(DH3="","",CONCATENATE(競技者データ入力シート!D9,競技者データ入力シート!E9))</f>
        <v/>
      </c>
    </row>
    <row r="4" spans="2:115">
      <c r="B4" t="str">
        <f>IF(競技者データ入力シート!$S$2="","",競技者データ入力シート!$S$2)</f>
        <v/>
      </c>
      <c r="C4" t="str">
        <f>IF(競技者データ入力シート!$D10="","",競技者データ入力シート!$S$3)</f>
        <v/>
      </c>
      <c r="D4" t="str">
        <f>IF(競技者データ入力シート!D10="","",競技者データ入力シート!B10)</f>
        <v/>
      </c>
      <c r="E4" t="str">
        <f>IF(競技者データ入力シート!D10="","",C4&amp;D4)</f>
        <v/>
      </c>
      <c r="F4" t="str">
        <f>IF(競技者データ入力シート!D10="","",競技者データ入力シート!$S$2)</f>
        <v/>
      </c>
      <c r="I4" t="str">
        <f>ASC(IF(競技者データ入力シート!D10="","",競技者データ入力シート!C10))</f>
        <v/>
      </c>
      <c r="J4" t="str">
        <f>IF(競技者データ入力シート!D10="","",TRIM(競技者データ入力シート!D10)&amp;" "&amp;(TRIM(競技者データ入力シート!E10)))</f>
        <v/>
      </c>
      <c r="K4" t="str">
        <f>ASC(IF(競技者データ入力シート!F10="","",TRIM(競技者データ入力シート!F10)&amp;" "&amp;(TRIM(競技者データ入力シート!G10))))</f>
        <v/>
      </c>
      <c r="L4" t="str">
        <f t="shared" si="0"/>
        <v/>
      </c>
      <c r="M4" t="str">
        <f>ASC(IF(競技者データ入力シート!H10="","",競技者データ入力シート!H10))</f>
        <v/>
      </c>
      <c r="N4" t="str">
        <f>ASC(IF(競技者データ入力シート!P10="","",競技者データ入力シート!P10))</f>
        <v/>
      </c>
      <c r="O4" t="str">
        <f>IF(競技者データ入力シート!J10="","",競技者データ入力シート!J10)</f>
        <v/>
      </c>
      <c r="P4" t="str">
        <f>ASC(IF(競技者データ入力シート!K10="","",競技者データ入力シート!K10))</f>
        <v/>
      </c>
      <c r="Q4" t="str">
        <f>ASC(IF(競技者データ入力シート!L10="","",競技者データ入力シート!L10))</f>
        <v/>
      </c>
      <c r="R4" t="str">
        <f>ASC(IF(競技者データ入力シート!M10="","",競技者データ入力シート!M10))</f>
        <v/>
      </c>
      <c r="S4" t="str">
        <f>IF(競技者データ入力シート!O10="","",競技者データ入力シート!O10)</f>
        <v/>
      </c>
      <c r="T4" t="str">
        <f>ASC(IF(競技者データ入力シート!N10="","",競技者データ入力シート!N10))</f>
        <v/>
      </c>
      <c r="U4" s="1" t="str">
        <f>IF($O4="","",IF($O4="男",IFERROR(VLOOKUP(競技者データ入力シート!Q10,データ!$B$2:$C$101,2,FALSE),""),IF($O4="女",IFERROR(VLOOKUP(競技者データ入力シート!Q10,データ!$F$2:$G$101,2,FALSE),""))))</f>
        <v/>
      </c>
      <c r="V4" t="str">
        <f>ASC(IF(競技者データ入力シート!Q10="","",競技者データ入力シート!R10))</f>
        <v/>
      </c>
      <c r="Y4" s="1" t="str">
        <f>IF($O4="","",IF($O4="男",IFERROR(VLOOKUP(競技者データ入力シート!V10,データ!$B$2:$C$101,2,FALSE),""),IF($O4="女",IFERROR(VLOOKUP(競技者データ入力シート!V10,データ!$F$2:$G$101,2,FALSE),""))))</f>
        <v/>
      </c>
      <c r="Z4" t="str">
        <f>ASC(IF(競技者データ入力シート!W10="","",競技者データ入力シート!W10))</f>
        <v/>
      </c>
      <c r="AC4" s="1"/>
      <c r="AG4" s="1"/>
      <c r="AQ4" s="1"/>
      <c r="AR4" s="1"/>
      <c r="AS4" s="9" t="e">
        <f>IF(#REF!="","",#REF!)</f>
        <v>#REF!</v>
      </c>
      <c r="AT4" s="9" t="e">
        <f>IF(#REF!="","",#REF!)</f>
        <v>#REF!</v>
      </c>
      <c r="AU4" s="9"/>
      <c r="AV4" s="9"/>
      <c r="AX4" s="1"/>
      <c r="AZ4" s="1"/>
      <c r="BA4" s="1"/>
      <c r="BC4" s="9"/>
      <c r="BD4" s="9"/>
      <c r="BE4" s="9"/>
      <c r="BF4" s="9"/>
      <c r="BG4" s="9"/>
      <c r="BH4" s="9"/>
      <c r="BI4" s="9"/>
      <c r="BJ4" s="9"/>
      <c r="BK4" s="9"/>
      <c r="BM4" s="9"/>
      <c r="BN4" t="str">
        <f>IF(U4="","",(VLOOKUP(U4,データ!$P$2:$Q$21,2,FALSE)))</f>
        <v/>
      </c>
      <c r="BO4" t="str">
        <f>IF(Y4="","",VLOOKUP(Y4,データ!$P$2:$Q$14,2,FALSE))</f>
        <v/>
      </c>
      <c r="DA4" s="425" t="str">
        <f t="shared" si="1"/>
        <v/>
      </c>
      <c r="DB4" s="425" t="str">
        <f>IF(DA4="","",COUNTIF($DA$2:DA4,DA4))</f>
        <v/>
      </c>
      <c r="DC4" s="425" t="str">
        <f t="shared" si="2"/>
        <v/>
      </c>
      <c r="DD4" s="425" t="str">
        <f>IF(DC4="","",COUNTIF($DC$2:DC4,DC4))</f>
        <v/>
      </c>
      <c r="DF4" s="424" t="str">
        <f t="shared" si="3"/>
        <v/>
      </c>
      <c r="DG4" s="424" t="str">
        <f>IF(DF4="","",CONCATENATE(競技者データ入力シート!D10,競技者データ入力シート!E10))</f>
        <v/>
      </c>
      <c r="DH4" s="424" t="str">
        <f t="shared" si="4"/>
        <v/>
      </c>
      <c r="DI4" s="424" t="str">
        <f>IF(DH4="","",CONCATENATE(競技者データ入力シート!D10,競技者データ入力シート!E10))</f>
        <v/>
      </c>
    </row>
    <row r="5" spans="2:115">
      <c r="B5" t="str">
        <f>IF(競技者データ入力シート!$S$2="","",競技者データ入力シート!$S$2)</f>
        <v/>
      </c>
      <c r="C5" t="str">
        <f>IF(競技者データ入力シート!$D11="","",競技者データ入力シート!$S$3)</f>
        <v/>
      </c>
      <c r="D5" t="str">
        <f>IF(競技者データ入力シート!D11="","",競技者データ入力シート!B11)</f>
        <v/>
      </c>
      <c r="E5" t="str">
        <f>IF(競技者データ入力シート!D11="","",C5&amp;D5)</f>
        <v/>
      </c>
      <c r="F5" t="str">
        <f>IF(競技者データ入力シート!D11="","",競技者データ入力シート!$S$2)</f>
        <v/>
      </c>
      <c r="I5" t="str">
        <f>ASC(IF(競技者データ入力シート!D11="","",競技者データ入力シート!C11))</f>
        <v/>
      </c>
      <c r="J5" t="str">
        <f>IF(競技者データ入力シート!D11="","",TRIM(競技者データ入力シート!D11)&amp;" "&amp;(TRIM(競技者データ入力シート!E11)))</f>
        <v/>
      </c>
      <c r="K5" t="str">
        <f>ASC(IF(競技者データ入力シート!F11="","",TRIM(競技者データ入力シート!F11)&amp;" "&amp;(TRIM(競技者データ入力シート!G11))))</f>
        <v/>
      </c>
      <c r="L5" t="str">
        <f t="shared" si="0"/>
        <v/>
      </c>
      <c r="M5" t="str">
        <f>ASC(IF(競技者データ入力シート!H11="","",競技者データ入力シート!H11))</f>
        <v/>
      </c>
      <c r="N5" t="str">
        <f>ASC(IF(競技者データ入力シート!P11="","",競技者データ入力シート!P11))</f>
        <v/>
      </c>
      <c r="O5" t="str">
        <f>IF(競技者データ入力シート!J11="","",競技者データ入力シート!J11)</f>
        <v/>
      </c>
      <c r="P5" t="str">
        <f>ASC(IF(競技者データ入力シート!K11="","",競技者データ入力シート!K11))</f>
        <v/>
      </c>
      <c r="Q5" t="str">
        <f>ASC(IF(競技者データ入力シート!L11="","",競技者データ入力シート!L11))</f>
        <v/>
      </c>
      <c r="R5" t="str">
        <f>ASC(IF(競技者データ入力シート!M11="","",競技者データ入力シート!M11))</f>
        <v/>
      </c>
      <c r="S5" t="str">
        <f>IF(競技者データ入力シート!O11="","",競技者データ入力シート!O11)</f>
        <v/>
      </c>
      <c r="T5" t="str">
        <f>ASC(IF(競技者データ入力シート!N11="","",競技者データ入力シート!N11))</f>
        <v/>
      </c>
      <c r="U5" s="1" t="str">
        <f>IF($O5="","",IF($O5="男",IFERROR(VLOOKUP(競技者データ入力シート!Q11,データ!$B$2:$C$101,2,FALSE),""),IF($O5="女",IFERROR(VLOOKUP(競技者データ入力シート!Q11,データ!$F$2:$G$101,2,FALSE),""))))</f>
        <v/>
      </c>
      <c r="V5" t="str">
        <f>ASC(IF(競技者データ入力シート!Q11="","",競技者データ入力シート!R11))</f>
        <v/>
      </c>
      <c r="Y5" s="1" t="str">
        <f>IF($O5="","",IF($O5="男",IFERROR(VLOOKUP(競技者データ入力シート!V11,データ!$B$2:$C$101,2,FALSE),""),IF($O5="女",IFERROR(VLOOKUP(競技者データ入力シート!V11,データ!$F$2:$G$101,2,FALSE),""))))</f>
        <v/>
      </c>
      <c r="Z5" t="str">
        <f>ASC(IF(競技者データ入力シート!W11="","",競技者データ入力シート!W11))</f>
        <v/>
      </c>
      <c r="AC5" s="1"/>
      <c r="AG5" s="1"/>
      <c r="AQ5" s="1"/>
      <c r="AR5" s="1"/>
      <c r="AS5" s="9" t="e">
        <f>IF(#REF!="","",#REF!)</f>
        <v>#REF!</v>
      </c>
      <c r="AT5" s="9" t="e">
        <f>IF(#REF!="","",#REF!)</f>
        <v>#REF!</v>
      </c>
      <c r="AU5" s="9"/>
      <c r="AV5" s="9"/>
      <c r="AX5" s="1"/>
      <c r="AZ5" s="1"/>
      <c r="BA5" s="1"/>
      <c r="BC5" s="9"/>
      <c r="BD5" s="9"/>
      <c r="BE5" s="9"/>
      <c r="BF5" s="9"/>
      <c r="BG5" s="9"/>
      <c r="BH5" s="9"/>
      <c r="BI5" s="9"/>
      <c r="BJ5" s="9"/>
      <c r="BK5" s="9"/>
      <c r="BM5" s="9"/>
      <c r="BN5" t="str">
        <f>IF(U5="","",(VLOOKUP(U5,データ!$P$2:$Q$21,2,FALSE)))</f>
        <v/>
      </c>
      <c r="BO5" t="str">
        <f>IF(Y5="","",VLOOKUP(Y5,データ!$P$2:$Q$14,2,FALSE))</f>
        <v/>
      </c>
      <c r="DA5" s="425" t="str">
        <f t="shared" si="1"/>
        <v/>
      </c>
      <c r="DB5" s="425" t="str">
        <f>IF(DA5="","",COUNTIF($DA$2:DA5,DA5))</f>
        <v/>
      </c>
      <c r="DC5" s="425" t="str">
        <f t="shared" si="2"/>
        <v/>
      </c>
      <c r="DD5" s="425" t="str">
        <f>IF(DC5="","",COUNTIF($DC$2:DC5,DC5))</f>
        <v/>
      </c>
      <c r="DF5" s="424" t="str">
        <f t="shared" si="3"/>
        <v/>
      </c>
      <c r="DG5" s="424" t="str">
        <f>IF(DF5="","",CONCATENATE(競技者データ入力シート!D11,競技者データ入力シート!E11))</f>
        <v/>
      </c>
      <c r="DH5" s="424" t="str">
        <f t="shared" si="4"/>
        <v/>
      </c>
      <c r="DI5" s="424" t="str">
        <f>IF(DH5="","",CONCATENATE(競技者データ入力シート!D11,競技者データ入力シート!E11))</f>
        <v/>
      </c>
    </row>
    <row r="6" spans="2:115">
      <c r="B6" t="str">
        <f>IF(競技者データ入力シート!$S$2="","",競技者データ入力シート!$S$2)</f>
        <v/>
      </c>
      <c r="C6" t="str">
        <f>IF(競技者データ入力シート!$D12="","",競技者データ入力シート!$S$3)</f>
        <v/>
      </c>
      <c r="D6" t="str">
        <f>IF(競技者データ入力シート!D12="","",競技者データ入力シート!B12)</f>
        <v/>
      </c>
      <c r="E6" t="str">
        <f>IF(競技者データ入力シート!D12="","",C6&amp;D6)</f>
        <v/>
      </c>
      <c r="F6" t="str">
        <f>IF(競技者データ入力シート!D12="","",競技者データ入力シート!$S$2)</f>
        <v/>
      </c>
      <c r="I6" t="str">
        <f>ASC(IF(競技者データ入力シート!D12="","",競技者データ入力シート!C12))</f>
        <v/>
      </c>
      <c r="J6" t="str">
        <f>IF(競技者データ入力シート!D12="","",TRIM(競技者データ入力シート!D12)&amp;" "&amp;(TRIM(競技者データ入力シート!E12)))</f>
        <v/>
      </c>
      <c r="K6" t="str">
        <f>ASC(IF(競技者データ入力シート!F12="","",TRIM(競技者データ入力シート!F12)&amp;" "&amp;(TRIM(競技者データ入力シート!G12))))</f>
        <v/>
      </c>
      <c r="L6" t="str">
        <f t="shared" si="0"/>
        <v/>
      </c>
      <c r="M6" t="str">
        <f>ASC(IF(競技者データ入力シート!H12="","",競技者データ入力シート!H12))</f>
        <v/>
      </c>
      <c r="N6" t="str">
        <f>ASC(IF(競技者データ入力シート!P12="","",競技者データ入力シート!P12))</f>
        <v/>
      </c>
      <c r="O6" t="str">
        <f>IF(競技者データ入力シート!J12="","",競技者データ入力シート!J12)</f>
        <v/>
      </c>
      <c r="P6" t="str">
        <f>ASC(IF(競技者データ入力シート!K12="","",競技者データ入力シート!K12))</f>
        <v/>
      </c>
      <c r="Q6" t="str">
        <f>ASC(IF(競技者データ入力シート!L12="","",競技者データ入力シート!L12))</f>
        <v/>
      </c>
      <c r="R6" t="str">
        <f>ASC(IF(競技者データ入力シート!M12="","",競技者データ入力シート!M12))</f>
        <v/>
      </c>
      <c r="S6" t="str">
        <f>IF(競技者データ入力シート!O12="","",競技者データ入力シート!O12)</f>
        <v/>
      </c>
      <c r="T6" t="str">
        <f>ASC(IF(競技者データ入力シート!N12="","",競技者データ入力シート!N12))</f>
        <v/>
      </c>
      <c r="U6" s="1" t="str">
        <f>IF($O6="","",IF($O6="男",IFERROR(VLOOKUP(競技者データ入力シート!Q12,データ!$B$2:$C$101,2,FALSE),""),IF($O6="女",IFERROR(VLOOKUP(競技者データ入力シート!Q12,データ!$F$2:$G$101,2,FALSE),""))))</f>
        <v/>
      </c>
      <c r="V6" t="str">
        <f>ASC(IF(競技者データ入力シート!Q12="","",競技者データ入力シート!R12))</f>
        <v/>
      </c>
      <c r="Y6" s="1" t="str">
        <f>IF($O6="","",IF($O6="男",IFERROR(VLOOKUP(競技者データ入力シート!V12,データ!$B$2:$C$101,2,FALSE),""),IF($O6="女",IFERROR(VLOOKUP(競技者データ入力シート!V12,データ!$F$2:$G$101,2,FALSE),""))))</f>
        <v/>
      </c>
      <c r="Z6" t="str">
        <f>ASC(IF(競技者データ入力シート!W12="","",競技者データ入力シート!W12))</f>
        <v/>
      </c>
      <c r="AC6" s="1"/>
      <c r="AG6" s="1"/>
      <c r="AQ6" s="1"/>
      <c r="AR6" s="1"/>
      <c r="AS6" s="9" t="e">
        <f>IF(#REF!="","",#REF!)</f>
        <v>#REF!</v>
      </c>
      <c r="AT6" s="9" t="e">
        <f>IF(#REF!="","",#REF!)</f>
        <v>#REF!</v>
      </c>
      <c r="AU6" s="9"/>
      <c r="AV6" s="9"/>
      <c r="AX6" s="1"/>
      <c r="AZ6" s="1"/>
      <c r="BA6" s="1"/>
      <c r="BC6" s="9"/>
      <c r="BD6" s="9"/>
      <c r="BE6" s="9"/>
      <c r="BF6" s="9"/>
      <c r="BG6" s="9"/>
      <c r="BH6" s="9"/>
      <c r="BI6" s="9"/>
      <c r="BJ6" s="9"/>
      <c r="BK6" s="9"/>
      <c r="BM6" s="9"/>
      <c r="BN6" t="str">
        <f>IF(U6="","",(VLOOKUP(U6,データ!$P$2:$Q$21,2,FALSE)))</f>
        <v/>
      </c>
      <c r="BO6" t="str">
        <f>IF(Y6="","",VLOOKUP(Y6,データ!$P$2:$Q$14,2,FALSE))</f>
        <v/>
      </c>
      <c r="DA6" s="425" t="str">
        <f t="shared" si="1"/>
        <v/>
      </c>
      <c r="DB6" s="425" t="str">
        <f>IF(DA6="","",COUNTIF($DA$2:DA6,DA6))</f>
        <v/>
      </c>
      <c r="DC6" s="425" t="str">
        <f t="shared" si="2"/>
        <v/>
      </c>
      <c r="DD6" s="425" t="str">
        <f>IF(DC6="","",COUNTIF($DC$2:DC6,DC6))</f>
        <v/>
      </c>
      <c r="DF6" s="424" t="str">
        <f t="shared" si="3"/>
        <v/>
      </c>
      <c r="DG6" s="424" t="str">
        <f>IF(DF6="","",CONCATENATE(競技者データ入力シート!D12,競技者データ入力シート!E12))</f>
        <v/>
      </c>
      <c r="DH6" s="424" t="str">
        <f t="shared" si="4"/>
        <v/>
      </c>
      <c r="DI6" s="424" t="str">
        <f>IF(DH6="","",CONCATENATE(競技者データ入力シート!D12,競技者データ入力シート!E12))</f>
        <v/>
      </c>
    </row>
    <row r="7" spans="2:115">
      <c r="B7" t="str">
        <f>IF(競技者データ入力シート!$S$2="","",競技者データ入力シート!$S$2)</f>
        <v/>
      </c>
      <c r="C7" t="str">
        <f>IF(競技者データ入力シート!$D13="","",競技者データ入力シート!$S$3)</f>
        <v/>
      </c>
      <c r="D7" t="str">
        <f>IF(競技者データ入力シート!D13="","",競技者データ入力シート!B13)</f>
        <v/>
      </c>
      <c r="E7" t="str">
        <f>IF(競技者データ入力シート!D13="","",C7&amp;D7)</f>
        <v/>
      </c>
      <c r="F7" t="str">
        <f>IF(競技者データ入力シート!D13="","",競技者データ入力シート!$S$2)</f>
        <v/>
      </c>
      <c r="I7" t="str">
        <f>ASC(IF(競技者データ入力シート!D13="","",競技者データ入力シート!C13))</f>
        <v/>
      </c>
      <c r="J7" t="str">
        <f>IF(競技者データ入力シート!D13="","",TRIM(競技者データ入力シート!D13)&amp;" "&amp;(TRIM(競技者データ入力シート!E13)))</f>
        <v/>
      </c>
      <c r="K7" t="str">
        <f>ASC(IF(競技者データ入力シート!F13="","",TRIM(競技者データ入力シート!F13)&amp;" "&amp;(TRIM(競技者データ入力シート!G13))))</f>
        <v/>
      </c>
      <c r="L7" t="str">
        <f t="shared" si="0"/>
        <v/>
      </c>
      <c r="M7" t="str">
        <f>ASC(IF(競技者データ入力シート!H13="","",競技者データ入力シート!H13))</f>
        <v/>
      </c>
      <c r="N7" t="str">
        <f>ASC(IF(競技者データ入力シート!P13="","",競技者データ入力シート!P13))</f>
        <v/>
      </c>
      <c r="O7" t="str">
        <f>IF(競技者データ入力シート!J13="","",競技者データ入力シート!J13)</f>
        <v/>
      </c>
      <c r="P7" t="str">
        <f>ASC(IF(競技者データ入力シート!K13="","",競技者データ入力シート!K13))</f>
        <v/>
      </c>
      <c r="Q7" t="str">
        <f>ASC(IF(競技者データ入力シート!L13="","",競技者データ入力シート!L13))</f>
        <v/>
      </c>
      <c r="R7" t="str">
        <f>ASC(IF(競技者データ入力シート!M13="","",競技者データ入力シート!M13))</f>
        <v/>
      </c>
      <c r="S7" t="str">
        <f>IF(競技者データ入力シート!O13="","",競技者データ入力シート!O13)</f>
        <v/>
      </c>
      <c r="T7" t="str">
        <f>ASC(IF(競技者データ入力シート!N13="","",競技者データ入力シート!N13))</f>
        <v/>
      </c>
      <c r="U7" s="1" t="str">
        <f>IF($O7="","",IF($O7="男",IFERROR(VLOOKUP(競技者データ入力シート!Q13,データ!$B$2:$C$101,2,FALSE),""),IF($O7="女",IFERROR(VLOOKUP(競技者データ入力シート!Q13,データ!$F$2:$G$101,2,FALSE),""))))</f>
        <v/>
      </c>
      <c r="V7" t="str">
        <f>ASC(IF(競技者データ入力シート!Q13="","",競技者データ入力シート!R13))</f>
        <v/>
      </c>
      <c r="Y7" s="1" t="str">
        <f>IF($O7="","",IF($O7="男",IFERROR(VLOOKUP(競技者データ入力シート!V13,データ!$B$2:$C$101,2,FALSE),""),IF($O7="女",IFERROR(VLOOKUP(競技者データ入力シート!V13,データ!$F$2:$G$101,2,FALSE),""))))</f>
        <v/>
      </c>
      <c r="Z7" t="str">
        <f>ASC(IF(競技者データ入力シート!W13="","",競技者データ入力シート!W13))</f>
        <v/>
      </c>
      <c r="AC7" s="1"/>
      <c r="AG7" s="1"/>
      <c r="AQ7" s="1"/>
      <c r="AR7" s="1"/>
      <c r="AS7" s="9" t="e">
        <f>IF(#REF!="","",#REF!)</f>
        <v>#REF!</v>
      </c>
      <c r="AT7" s="9" t="e">
        <f>IF(#REF!="","",#REF!)</f>
        <v>#REF!</v>
      </c>
      <c r="AU7" s="9"/>
      <c r="AV7" s="9"/>
      <c r="AX7" s="1"/>
      <c r="AZ7" s="1"/>
      <c r="BA7" s="1"/>
      <c r="BC7" s="9"/>
      <c r="BD7" s="9"/>
      <c r="BE7" s="9"/>
      <c r="BF7" s="9"/>
      <c r="BG7" s="9"/>
      <c r="BH7" s="9"/>
      <c r="BI7" s="9"/>
      <c r="BJ7" s="9"/>
      <c r="BK7" s="9"/>
      <c r="BM7" s="9"/>
      <c r="BN7" t="str">
        <f>IF(U7="","",(VLOOKUP(U7,データ!$P$2:$Q$21,2,FALSE)))</f>
        <v/>
      </c>
      <c r="BO7" t="str">
        <f>IF(Y7="","",VLOOKUP(Y7,データ!$P$2:$Q$14,2,FALSE))</f>
        <v/>
      </c>
      <c r="DA7" s="425" t="str">
        <f t="shared" si="1"/>
        <v/>
      </c>
      <c r="DB7" s="425" t="str">
        <f>IF(DA7="","",COUNTIF($DA$2:DA7,DA7))</f>
        <v/>
      </c>
      <c r="DC7" s="425" t="str">
        <f t="shared" si="2"/>
        <v/>
      </c>
      <c r="DD7" s="425" t="str">
        <f>IF(DC7="","",COUNTIF($DC$2:DC7,DC7))</f>
        <v/>
      </c>
      <c r="DF7" s="424" t="str">
        <f t="shared" si="3"/>
        <v/>
      </c>
      <c r="DG7" s="424" t="str">
        <f>IF(DF7="","",CONCATENATE(競技者データ入力シート!D13,競技者データ入力シート!E13))</f>
        <v/>
      </c>
      <c r="DH7" s="424" t="str">
        <f t="shared" si="4"/>
        <v/>
      </c>
      <c r="DI7" s="424" t="str">
        <f>IF(DH7="","",CONCATENATE(競技者データ入力シート!D13,競技者データ入力シート!E13))</f>
        <v/>
      </c>
    </row>
    <row r="8" spans="2:115">
      <c r="B8" t="str">
        <f>IF(競技者データ入力シート!$S$2="","",競技者データ入力シート!$S$2)</f>
        <v/>
      </c>
      <c r="C8" t="str">
        <f>IF(競技者データ入力シート!$D14="","",競技者データ入力シート!$S$3)</f>
        <v/>
      </c>
      <c r="D8" t="str">
        <f>IF(競技者データ入力シート!D14="","",競技者データ入力シート!B14)</f>
        <v/>
      </c>
      <c r="E8" t="str">
        <f>IF(競技者データ入力シート!D14="","",C8&amp;D8)</f>
        <v/>
      </c>
      <c r="F8" t="str">
        <f>IF(競技者データ入力シート!D14="","",競技者データ入力シート!$S$2)</f>
        <v/>
      </c>
      <c r="I8" t="str">
        <f>ASC(IF(競技者データ入力シート!D14="","",競技者データ入力シート!C14))</f>
        <v/>
      </c>
      <c r="J8" t="str">
        <f>IF(競技者データ入力シート!D14="","",TRIM(競技者データ入力シート!D14)&amp;" "&amp;(TRIM(競技者データ入力シート!E14)))</f>
        <v/>
      </c>
      <c r="K8" t="str">
        <f>ASC(IF(競技者データ入力シート!F14="","",TRIM(競技者データ入力シート!F14)&amp;" "&amp;(TRIM(競技者データ入力シート!G14))))</f>
        <v/>
      </c>
      <c r="L8" t="str">
        <f t="shared" si="0"/>
        <v/>
      </c>
      <c r="M8" t="str">
        <f>ASC(IF(競技者データ入力シート!H14="","",競技者データ入力シート!H14))</f>
        <v/>
      </c>
      <c r="N8" t="str">
        <f>ASC(IF(競技者データ入力シート!P14="","",競技者データ入力シート!P14))</f>
        <v/>
      </c>
      <c r="O8" t="str">
        <f>IF(競技者データ入力シート!J14="","",競技者データ入力シート!J14)</f>
        <v/>
      </c>
      <c r="P8" t="str">
        <f>ASC(IF(競技者データ入力シート!K14="","",競技者データ入力シート!K14))</f>
        <v/>
      </c>
      <c r="Q8" t="str">
        <f>ASC(IF(競技者データ入力シート!L14="","",競技者データ入力シート!L14))</f>
        <v/>
      </c>
      <c r="R8" t="str">
        <f>ASC(IF(競技者データ入力シート!M14="","",競技者データ入力シート!M14))</f>
        <v/>
      </c>
      <c r="S8" t="str">
        <f>IF(競技者データ入力シート!O14="","",競技者データ入力シート!O14)</f>
        <v/>
      </c>
      <c r="T8" t="str">
        <f>ASC(IF(競技者データ入力シート!N14="","",競技者データ入力シート!N14))</f>
        <v/>
      </c>
      <c r="U8" s="1" t="str">
        <f>IF($O8="","",IF($O8="男",IFERROR(VLOOKUP(競技者データ入力シート!Q14,データ!$B$2:$C$101,2,FALSE),""),IF($O8="女",IFERROR(VLOOKUP(競技者データ入力シート!Q14,データ!$F$2:$G$101,2,FALSE),""))))</f>
        <v/>
      </c>
      <c r="V8" t="str">
        <f>ASC(IF(競技者データ入力シート!Q14="","",競技者データ入力シート!R14))</f>
        <v/>
      </c>
      <c r="Y8" s="1" t="str">
        <f>IF($O8="","",IF($O8="男",IFERROR(VLOOKUP(競技者データ入力シート!V14,データ!$B$2:$C$101,2,FALSE),""),IF($O8="女",IFERROR(VLOOKUP(競技者データ入力シート!V14,データ!$F$2:$G$101,2,FALSE),""))))</f>
        <v/>
      </c>
      <c r="Z8" t="str">
        <f>ASC(IF(競技者データ入力シート!W14="","",競技者データ入力シート!W14))</f>
        <v/>
      </c>
      <c r="AC8" s="1"/>
      <c r="AG8" s="1"/>
      <c r="AQ8" s="1"/>
      <c r="AR8" s="1"/>
      <c r="AS8" s="9" t="e">
        <f>IF(#REF!="","",#REF!)</f>
        <v>#REF!</v>
      </c>
      <c r="AT8" s="9" t="e">
        <f>IF(#REF!="","",#REF!)</f>
        <v>#REF!</v>
      </c>
      <c r="AU8" s="9"/>
      <c r="AV8" s="9"/>
      <c r="AX8" s="1"/>
      <c r="AZ8" s="1"/>
      <c r="BA8" s="1"/>
      <c r="BC8" s="9"/>
      <c r="BD8" s="9"/>
      <c r="BE8" s="9"/>
      <c r="BF8" s="9"/>
      <c r="BG8" s="9"/>
      <c r="BH8" s="9"/>
      <c r="BI8" s="9"/>
      <c r="BJ8" s="9"/>
      <c r="BK8" s="9"/>
      <c r="BM8" s="9"/>
      <c r="BN8" t="str">
        <f>IF(U8="","",(VLOOKUP(U8,データ!$P$2:$Q$21,2,FALSE)))</f>
        <v/>
      </c>
      <c r="BO8" t="str">
        <f>IF(Y8="","",VLOOKUP(Y8,データ!$P$2:$Q$14,2,FALSE))</f>
        <v/>
      </c>
      <c r="DA8" s="425" t="str">
        <f t="shared" si="1"/>
        <v/>
      </c>
      <c r="DB8" s="425" t="str">
        <f>IF(DA8="","",COUNTIF($DA$2:DA8,DA8))</f>
        <v/>
      </c>
      <c r="DC8" s="425" t="str">
        <f t="shared" si="2"/>
        <v/>
      </c>
      <c r="DD8" s="425" t="str">
        <f>IF(DC8="","",COUNTIF($DC$2:DC8,DC8))</f>
        <v/>
      </c>
      <c r="DF8" s="424" t="str">
        <f t="shared" si="3"/>
        <v/>
      </c>
      <c r="DG8" s="424" t="str">
        <f>IF(DF8="","",CONCATENATE(競技者データ入力シート!D14,競技者データ入力シート!E14))</f>
        <v/>
      </c>
      <c r="DH8" s="424" t="str">
        <f t="shared" si="4"/>
        <v/>
      </c>
      <c r="DI8" s="424" t="str">
        <f>IF(DH8="","",CONCATENATE(競技者データ入力シート!D14,競技者データ入力シート!E14))</f>
        <v/>
      </c>
    </row>
    <row r="9" spans="2:115">
      <c r="B9" t="str">
        <f>IF(競技者データ入力シート!$S$2="","",競技者データ入力シート!$S$2)</f>
        <v/>
      </c>
      <c r="C9" t="str">
        <f>IF(競技者データ入力シート!$D15="","",競技者データ入力シート!$S$3)</f>
        <v/>
      </c>
      <c r="D9" t="str">
        <f>IF(競技者データ入力シート!D15="","",競技者データ入力シート!B15)</f>
        <v/>
      </c>
      <c r="E9" t="str">
        <f>IF(競技者データ入力シート!D15="","",C9&amp;D9)</f>
        <v/>
      </c>
      <c r="F9" t="str">
        <f>IF(競技者データ入力シート!D15="","",競技者データ入力シート!$S$2)</f>
        <v/>
      </c>
      <c r="I9" t="str">
        <f>ASC(IF(競技者データ入力シート!D15="","",競技者データ入力シート!C15))</f>
        <v/>
      </c>
      <c r="J9" t="str">
        <f>IF(競技者データ入力シート!D15="","",TRIM(競技者データ入力シート!D15)&amp;" "&amp;(TRIM(競技者データ入力シート!E15)))</f>
        <v/>
      </c>
      <c r="K9" t="str">
        <f>ASC(IF(競技者データ入力シート!F15="","",TRIM(競技者データ入力シート!F15)&amp;" "&amp;(TRIM(競技者データ入力シート!G15))))</f>
        <v/>
      </c>
      <c r="L9" t="str">
        <f t="shared" si="0"/>
        <v/>
      </c>
      <c r="M9" t="str">
        <f>ASC(IF(競技者データ入力シート!H15="","",競技者データ入力シート!H15))</f>
        <v/>
      </c>
      <c r="N9" t="str">
        <f>ASC(IF(競技者データ入力シート!P15="","",競技者データ入力シート!P15))</f>
        <v/>
      </c>
      <c r="O9" t="str">
        <f>IF(競技者データ入力シート!J15="","",競技者データ入力シート!J15)</f>
        <v/>
      </c>
      <c r="P9" t="str">
        <f>ASC(IF(競技者データ入力シート!K15="","",競技者データ入力シート!K15))</f>
        <v/>
      </c>
      <c r="Q9" t="str">
        <f>ASC(IF(競技者データ入力シート!L15="","",競技者データ入力シート!L15))</f>
        <v/>
      </c>
      <c r="R9" t="str">
        <f>ASC(IF(競技者データ入力シート!M15="","",競技者データ入力シート!M15))</f>
        <v/>
      </c>
      <c r="S9" t="str">
        <f>IF(競技者データ入力シート!O15="","",競技者データ入力シート!O15)</f>
        <v/>
      </c>
      <c r="T9" t="str">
        <f>ASC(IF(競技者データ入力シート!N15="","",競技者データ入力シート!N15))</f>
        <v/>
      </c>
      <c r="U9" s="1" t="str">
        <f>IF($O9="","",IF($O9="男",IFERROR(VLOOKUP(競技者データ入力シート!Q15,データ!$B$2:$C$101,2,FALSE),""),IF($O9="女",IFERROR(VLOOKUP(競技者データ入力シート!Q15,データ!$F$2:$G$101,2,FALSE),""))))</f>
        <v/>
      </c>
      <c r="V9" t="str">
        <f>ASC(IF(競技者データ入力シート!Q15="","",競技者データ入力シート!R15))</f>
        <v/>
      </c>
      <c r="W9" s="231"/>
      <c r="Y9" s="1" t="str">
        <f>IF($O9="","",IF($O9="男",IFERROR(VLOOKUP(競技者データ入力シート!V15,データ!$B$2:$C$101,2,FALSE),""),IF($O9="女",IFERROR(VLOOKUP(競技者データ入力シート!V15,データ!$F$2:$G$101,2,FALSE),""))))</f>
        <v/>
      </c>
      <c r="Z9" t="str">
        <f>ASC(IF(競技者データ入力シート!W15="","",競技者データ入力シート!W15))</f>
        <v/>
      </c>
      <c r="AC9" s="1"/>
      <c r="AG9" s="1"/>
      <c r="AQ9" s="1"/>
      <c r="AR9" s="1"/>
      <c r="AS9" s="9" t="e">
        <f>IF(#REF!="","",#REF!)</f>
        <v>#REF!</v>
      </c>
      <c r="AT9" s="9" t="e">
        <f>IF(#REF!="","",#REF!)</f>
        <v>#REF!</v>
      </c>
      <c r="AU9" s="9"/>
      <c r="AV9" s="9"/>
      <c r="AX9" s="1"/>
      <c r="AZ9" s="1"/>
      <c r="BA9" s="1"/>
      <c r="BC9" s="9"/>
      <c r="BD9" s="9"/>
      <c r="BE9" s="9"/>
      <c r="BF9" s="9"/>
      <c r="BG9" s="9"/>
      <c r="BH9" s="9"/>
      <c r="BI9" s="9"/>
      <c r="BJ9" s="9"/>
      <c r="BK9" s="9"/>
      <c r="BM9" s="9"/>
      <c r="BN9" t="str">
        <f>IF(U9="","",(VLOOKUP(U9,データ!$P$2:$Q$21,2,FALSE)))</f>
        <v/>
      </c>
      <c r="BO9" t="str">
        <f>IF(Y9="","",VLOOKUP(Y9,データ!$P$2:$Q$14,2,FALSE))</f>
        <v/>
      </c>
      <c r="DA9" s="425" t="str">
        <f t="shared" si="1"/>
        <v/>
      </c>
      <c r="DB9" s="425" t="str">
        <f>IF(DA9="","",COUNTIF($DA$2:DA9,DA9))</f>
        <v/>
      </c>
      <c r="DC9" s="425" t="str">
        <f t="shared" si="2"/>
        <v/>
      </c>
      <c r="DD9" s="425" t="str">
        <f>IF(DC9="","",COUNTIF($DC$2:DC9,DC9))</f>
        <v/>
      </c>
      <c r="DF9" s="424" t="str">
        <f t="shared" si="3"/>
        <v/>
      </c>
      <c r="DG9" s="424" t="str">
        <f>IF(DF9="","",CONCATENATE(競技者データ入力シート!D15,競技者データ入力シート!E15))</f>
        <v/>
      </c>
      <c r="DH9" s="424" t="str">
        <f t="shared" si="4"/>
        <v/>
      </c>
      <c r="DI9" s="424" t="str">
        <f>IF(DH9="","",CONCATENATE(競技者データ入力シート!D15,競技者データ入力シート!E15))</f>
        <v/>
      </c>
    </row>
    <row r="10" spans="2:115">
      <c r="B10" t="str">
        <f>IF(競技者データ入力シート!$S$2="","",競技者データ入力シート!$S$2)</f>
        <v/>
      </c>
      <c r="C10" t="str">
        <f>IF(競技者データ入力シート!$D16="","",競技者データ入力シート!$S$3)</f>
        <v/>
      </c>
      <c r="D10" t="str">
        <f>IF(競技者データ入力シート!D16="","",競技者データ入力シート!B16)</f>
        <v/>
      </c>
      <c r="E10" t="str">
        <f>IF(競技者データ入力シート!D16="","",C10&amp;D10)</f>
        <v/>
      </c>
      <c r="F10" t="str">
        <f>IF(競技者データ入力シート!D16="","",競技者データ入力シート!$S$2)</f>
        <v/>
      </c>
      <c r="I10" t="str">
        <f>ASC(IF(競技者データ入力シート!D16="","",競技者データ入力シート!C16))</f>
        <v/>
      </c>
      <c r="J10" t="str">
        <f>IF(競技者データ入力シート!D16="","",TRIM(競技者データ入力シート!D16)&amp;" "&amp;(TRIM(競技者データ入力シート!E16)))</f>
        <v/>
      </c>
      <c r="K10" t="str">
        <f>ASC(IF(競技者データ入力シート!F16="","",TRIM(競技者データ入力シート!F16)&amp;" "&amp;(TRIM(競技者データ入力シート!G16))))</f>
        <v/>
      </c>
      <c r="L10" t="str">
        <f t="shared" si="0"/>
        <v/>
      </c>
      <c r="M10" t="str">
        <f>ASC(IF(競技者データ入力シート!H16="","",競技者データ入力シート!H16))</f>
        <v/>
      </c>
      <c r="N10" t="str">
        <f>ASC(IF(競技者データ入力シート!P16="","",競技者データ入力シート!P16))</f>
        <v/>
      </c>
      <c r="O10" t="str">
        <f>IF(競技者データ入力シート!J16="","",競技者データ入力シート!J16)</f>
        <v/>
      </c>
      <c r="P10" t="str">
        <f>ASC(IF(競技者データ入力シート!K16="","",競技者データ入力シート!K16))</f>
        <v/>
      </c>
      <c r="Q10" t="str">
        <f>ASC(IF(競技者データ入力シート!L16="","",競技者データ入力シート!L16))</f>
        <v/>
      </c>
      <c r="R10" t="str">
        <f>ASC(IF(競技者データ入力シート!M16="","",競技者データ入力シート!M16))</f>
        <v/>
      </c>
      <c r="S10" t="str">
        <f>IF(競技者データ入力シート!O16="","",競技者データ入力シート!O16)</f>
        <v/>
      </c>
      <c r="T10" t="str">
        <f>ASC(IF(競技者データ入力シート!N16="","",競技者データ入力シート!N16))</f>
        <v/>
      </c>
      <c r="U10" s="1" t="str">
        <f>IF($O10="","",IF($O10="男",IFERROR(VLOOKUP(競技者データ入力シート!Q16,データ!$B$2:$C$101,2,FALSE),""),IF($O10="女",IFERROR(VLOOKUP(競技者データ入力シート!Q16,データ!$F$2:$G$101,2,FALSE),""))))</f>
        <v/>
      </c>
      <c r="V10" t="str">
        <f>ASC(IF(競技者データ入力シート!Q16="","",競技者データ入力シート!R16))</f>
        <v/>
      </c>
      <c r="Y10" s="1" t="str">
        <f>IF($O10="","",IF($O10="男",IFERROR(VLOOKUP(競技者データ入力シート!V16,データ!$B$2:$C$101,2,FALSE),""),IF($O10="女",IFERROR(VLOOKUP(競技者データ入力シート!V16,データ!$F$2:$G$101,2,FALSE),""))))</f>
        <v/>
      </c>
      <c r="Z10" t="str">
        <f>ASC(IF(競技者データ入力シート!W16="","",競技者データ入力シート!W16))</f>
        <v/>
      </c>
      <c r="AC10" s="1"/>
      <c r="AG10" s="1"/>
      <c r="AQ10" s="1"/>
      <c r="AR10" s="1"/>
      <c r="AS10" s="9" t="e">
        <f>IF(#REF!="","",#REF!)</f>
        <v>#REF!</v>
      </c>
      <c r="AT10" s="9" t="e">
        <f>IF(#REF!="","",#REF!)</f>
        <v>#REF!</v>
      </c>
      <c r="AU10" s="9"/>
      <c r="AV10" s="9"/>
      <c r="AX10" s="1"/>
      <c r="AZ10" s="1"/>
      <c r="BA10" s="1"/>
      <c r="BC10" s="9"/>
      <c r="BD10" s="9"/>
      <c r="BE10" s="9"/>
      <c r="BF10" s="9"/>
      <c r="BG10" s="9"/>
      <c r="BH10" s="9"/>
      <c r="BI10" s="9"/>
      <c r="BJ10" s="9"/>
      <c r="BK10" s="9"/>
      <c r="BM10" s="9"/>
      <c r="BN10" t="str">
        <f>IF(U10="","",(VLOOKUP(U10,データ!$P$2:$Q$21,2,FALSE)))</f>
        <v/>
      </c>
      <c r="BO10" t="str">
        <f>IF(Y10="","",VLOOKUP(Y10,データ!$P$2:$Q$14,2,FALSE))</f>
        <v/>
      </c>
      <c r="DA10" s="425" t="str">
        <f t="shared" si="1"/>
        <v/>
      </c>
      <c r="DB10" s="425" t="str">
        <f>IF(DA10="","",COUNTIF($DA$2:DA10,DA10))</f>
        <v/>
      </c>
      <c r="DC10" s="425" t="str">
        <f t="shared" si="2"/>
        <v/>
      </c>
      <c r="DD10" s="425" t="str">
        <f>IF(DC10="","",COUNTIF($DC$2:DC10,DC10))</f>
        <v/>
      </c>
      <c r="DF10" s="424" t="str">
        <f t="shared" si="3"/>
        <v/>
      </c>
      <c r="DG10" s="424" t="str">
        <f>IF(DF10="","",CONCATENATE(競技者データ入力シート!D16,競技者データ入力シート!E16))</f>
        <v/>
      </c>
      <c r="DH10" s="424" t="str">
        <f t="shared" si="4"/>
        <v/>
      </c>
      <c r="DI10" s="424" t="str">
        <f>IF(DH10="","",CONCATENATE(競技者データ入力シート!D16,競技者データ入力シート!E16))</f>
        <v/>
      </c>
    </row>
    <row r="11" spans="2:115">
      <c r="B11" t="str">
        <f>IF(競技者データ入力シート!$S$2="","",競技者データ入力シート!$S$2)</f>
        <v/>
      </c>
      <c r="C11" t="str">
        <f>IF(競技者データ入力シート!$D17="","",競技者データ入力シート!$S$3)</f>
        <v/>
      </c>
      <c r="D11" t="str">
        <f>IF(競技者データ入力シート!D17="","",競技者データ入力シート!B17)</f>
        <v/>
      </c>
      <c r="E11" t="str">
        <f>IF(競技者データ入力シート!D17="","",C11&amp;D11)</f>
        <v/>
      </c>
      <c r="F11" t="str">
        <f>IF(競技者データ入力シート!D17="","",競技者データ入力シート!$S$2)</f>
        <v/>
      </c>
      <c r="I11" t="str">
        <f>ASC(IF(競技者データ入力シート!D17="","",競技者データ入力シート!C17))</f>
        <v/>
      </c>
      <c r="J11" t="str">
        <f>IF(競技者データ入力シート!D17="","",TRIM(競技者データ入力シート!D17)&amp;" "&amp;(TRIM(競技者データ入力シート!E17)))</f>
        <v/>
      </c>
      <c r="K11" t="str">
        <f>ASC(IF(競技者データ入力シート!F17="","",TRIM(競技者データ入力シート!F17)&amp;" "&amp;(TRIM(競技者データ入力シート!G17))))</f>
        <v/>
      </c>
      <c r="L11" t="str">
        <f t="shared" si="0"/>
        <v/>
      </c>
      <c r="M11" t="str">
        <f>ASC(IF(競技者データ入力シート!H17="","",競技者データ入力シート!H17))</f>
        <v/>
      </c>
      <c r="N11" t="str">
        <f>ASC(IF(競技者データ入力シート!P17="","",競技者データ入力シート!P17))</f>
        <v/>
      </c>
      <c r="O11" t="str">
        <f>IF(競技者データ入力シート!J17="","",競技者データ入力シート!J17)</f>
        <v/>
      </c>
      <c r="P11" t="str">
        <f>ASC(IF(競技者データ入力シート!K17="","",競技者データ入力シート!K17))</f>
        <v/>
      </c>
      <c r="Q11" t="str">
        <f>ASC(IF(競技者データ入力シート!L17="","",競技者データ入力シート!L17))</f>
        <v/>
      </c>
      <c r="R11" t="str">
        <f>ASC(IF(競技者データ入力シート!M17="","",競技者データ入力シート!M17))</f>
        <v/>
      </c>
      <c r="S11" t="str">
        <f>IF(競技者データ入力シート!O17="","",競技者データ入力シート!O17)</f>
        <v/>
      </c>
      <c r="T11" t="str">
        <f>ASC(IF(競技者データ入力シート!N17="","",競技者データ入力シート!N17))</f>
        <v/>
      </c>
      <c r="U11" s="1" t="str">
        <f>IF($O11="","",IF($O11="男",IFERROR(VLOOKUP(競技者データ入力シート!Q17,データ!$B$2:$C$101,2,FALSE),""),IF($O11="女",IFERROR(VLOOKUP(競技者データ入力シート!Q17,データ!$F$2:$G$101,2,FALSE),""))))</f>
        <v/>
      </c>
      <c r="V11" t="str">
        <f>ASC(IF(競技者データ入力シート!Q17="","",競技者データ入力シート!R17))</f>
        <v/>
      </c>
      <c r="Y11" s="1" t="str">
        <f>IF($O11="","",IF($O11="男",IFERROR(VLOOKUP(競技者データ入力シート!V17,データ!$B$2:$C$101,2,FALSE),""),IF($O11="女",IFERROR(VLOOKUP(競技者データ入力シート!V17,データ!$F$2:$G$101,2,FALSE),""))))</f>
        <v/>
      </c>
      <c r="Z11" t="str">
        <f>ASC(IF(競技者データ入力シート!W17="","",競技者データ入力シート!W17))</f>
        <v/>
      </c>
      <c r="AC11" s="1"/>
      <c r="AG11" s="1"/>
      <c r="AQ11" s="1"/>
      <c r="AR11" s="1"/>
      <c r="AS11" s="9" t="e">
        <f>IF(#REF!="","",#REF!)</f>
        <v>#REF!</v>
      </c>
      <c r="AT11" s="9" t="e">
        <f>IF(#REF!="","",#REF!)</f>
        <v>#REF!</v>
      </c>
      <c r="AU11" s="9"/>
      <c r="AV11" s="9"/>
      <c r="AX11" s="1"/>
      <c r="AZ11" s="1"/>
      <c r="BA11" s="1"/>
      <c r="BC11" s="9"/>
      <c r="BD11" s="9"/>
      <c r="BE11" s="9"/>
      <c r="BF11" s="9"/>
      <c r="BG11" s="9"/>
      <c r="BH11" s="9"/>
      <c r="BI11" s="9"/>
      <c r="BJ11" s="9"/>
      <c r="BK11" s="9"/>
      <c r="BM11" s="9"/>
      <c r="BN11" t="str">
        <f>IF(U11="","",(VLOOKUP(U11,データ!$P$2:$Q$21,2,FALSE)))</f>
        <v/>
      </c>
      <c r="BO11" t="str">
        <f>IF(Y11="","",VLOOKUP(Y11,データ!$P$2:$Q$14,2,FALSE))</f>
        <v/>
      </c>
      <c r="DA11" s="425" t="str">
        <f t="shared" si="1"/>
        <v/>
      </c>
      <c r="DB11" s="425" t="str">
        <f>IF(DA11="","",COUNTIF($DA$2:DA11,DA11))</f>
        <v/>
      </c>
      <c r="DC11" s="425" t="str">
        <f t="shared" si="2"/>
        <v/>
      </c>
      <c r="DD11" s="425" t="str">
        <f>IF(DC11="","",COUNTIF($DC$2:DC11,DC11))</f>
        <v/>
      </c>
      <c r="DF11" s="424" t="str">
        <f t="shared" si="3"/>
        <v/>
      </c>
      <c r="DG11" s="424" t="str">
        <f>IF(DF11="","",CONCATENATE(競技者データ入力シート!D17,競技者データ入力シート!E17))</f>
        <v/>
      </c>
      <c r="DH11" s="424" t="str">
        <f t="shared" si="4"/>
        <v/>
      </c>
      <c r="DI11" s="424" t="str">
        <f>IF(DH11="","",CONCATENATE(競技者データ入力シート!D17,競技者データ入力シート!E17))</f>
        <v/>
      </c>
    </row>
    <row r="12" spans="2:115">
      <c r="B12" t="str">
        <f>IF(競技者データ入力シート!$S$2="","",競技者データ入力シート!$S$2)</f>
        <v/>
      </c>
      <c r="C12" t="str">
        <f>IF(競技者データ入力シート!$D18="","",競技者データ入力シート!$S$3)</f>
        <v/>
      </c>
      <c r="D12" t="str">
        <f>IF(競技者データ入力シート!D18="","",競技者データ入力シート!B18)</f>
        <v/>
      </c>
      <c r="E12" t="str">
        <f>IF(競技者データ入力シート!D18="","",C12&amp;D12)</f>
        <v/>
      </c>
      <c r="F12" t="str">
        <f>IF(競技者データ入力シート!D18="","",競技者データ入力シート!$S$2)</f>
        <v/>
      </c>
      <c r="I12" t="str">
        <f>ASC(IF(競技者データ入力シート!D18="","",競技者データ入力シート!C18))</f>
        <v/>
      </c>
      <c r="J12" t="str">
        <f>IF(競技者データ入力シート!D18="","",TRIM(競技者データ入力シート!D18)&amp;" "&amp;(TRIM(競技者データ入力シート!E18)))</f>
        <v/>
      </c>
      <c r="K12" t="str">
        <f>ASC(IF(競技者データ入力シート!F18="","",TRIM(競技者データ入力シート!F18)&amp;" "&amp;(TRIM(競技者データ入力シート!G18))))</f>
        <v/>
      </c>
      <c r="L12" t="str">
        <f t="shared" si="0"/>
        <v/>
      </c>
      <c r="M12" t="str">
        <f>ASC(IF(競技者データ入力シート!H18="","",競技者データ入力シート!H18))</f>
        <v/>
      </c>
      <c r="N12" t="str">
        <f>ASC(IF(競技者データ入力シート!P18="","",競技者データ入力シート!P18))</f>
        <v/>
      </c>
      <c r="O12" t="str">
        <f>IF(競技者データ入力シート!J18="","",競技者データ入力シート!J18)</f>
        <v/>
      </c>
      <c r="P12" t="str">
        <f>ASC(IF(競技者データ入力シート!K18="","",競技者データ入力シート!K18))</f>
        <v/>
      </c>
      <c r="Q12" t="str">
        <f>ASC(IF(競技者データ入力シート!L18="","",競技者データ入力シート!L18))</f>
        <v/>
      </c>
      <c r="R12" t="str">
        <f>ASC(IF(競技者データ入力シート!M18="","",競技者データ入力シート!M18))</f>
        <v/>
      </c>
      <c r="S12" t="str">
        <f>IF(競技者データ入力シート!O18="","",競技者データ入力シート!O18)</f>
        <v/>
      </c>
      <c r="T12" t="str">
        <f>ASC(IF(競技者データ入力シート!N18="","",競技者データ入力シート!N18))</f>
        <v/>
      </c>
      <c r="U12" s="1" t="str">
        <f>IF($O12="","",IF($O12="男",IFERROR(VLOOKUP(競技者データ入力シート!Q18,データ!$B$2:$C$101,2,FALSE),""),IF($O12="女",IFERROR(VLOOKUP(競技者データ入力シート!Q18,データ!$F$2:$G$101,2,FALSE),""))))</f>
        <v/>
      </c>
      <c r="V12" t="str">
        <f>ASC(IF(競技者データ入力シート!Q18="","",競技者データ入力シート!R18))</f>
        <v/>
      </c>
      <c r="Y12" s="1" t="str">
        <f>IF($O12="","",IF($O12="男",IFERROR(VLOOKUP(競技者データ入力シート!V18,データ!$B$2:$C$101,2,FALSE),""),IF($O12="女",IFERROR(VLOOKUP(競技者データ入力シート!V18,データ!$F$2:$G$101,2,FALSE),""))))</f>
        <v/>
      </c>
      <c r="Z12" t="str">
        <f>ASC(IF(競技者データ入力シート!W18="","",競技者データ入力シート!W18))</f>
        <v/>
      </c>
      <c r="AC12" s="1"/>
      <c r="AG12" s="1"/>
      <c r="AQ12" s="1"/>
      <c r="AR12" s="1"/>
      <c r="AS12" s="9" t="e">
        <f>IF(#REF!="","",#REF!)</f>
        <v>#REF!</v>
      </c>
      <c r="AT12" s="9" t="e">
        <f>IF(#REF!="","",#REF!)</f>
        <v>#REF!</v>
      </c>
      <c r="AU12" s="9"/>
      <c r="AV12" s="9"/>
      <c r="AX12" s="1"/>
      <c r="AZ12" s="1"/>
      <c r="BA12" s="1"/>
      <c r="BC12" s="9"/>
      <c r="BD12" s="9"/>
      <c r="BE12" s="9"/>
      <c r="BF12" s="9"/>
      <c r="BG12" s="9"/>
      <c r="BH12" s="9"/>
      <c r="BI12" s="9"/>
      <c r="BJ12" s="9"/>
      <c r="BK12" s="9"/>
      <c r="BM12" s="9"/>
      <c r="BN12" t="str">
        <f>IF(U12="","",(VLOOKUP(U12,データ!$P$2:$Q$21,2,FALSE)))</f>
        <v/>
      </c>
      <c r="BO12" t="str">
        <f>IF(Y12="","",VLOOKUP(Y12,データ!$P$2:$Q$14,2,FALSE))</f>
        <v/>
      </c>
      <c r="DA12" s="425" t="str">
        <f t="shared" si="1"/>
        <v/>
      </c>
      <c r="DB12" s="425" t="str">
        <f>IF(DA12="","",COUNTIF($DA$2:DA12,DA12))</f>
        <v/>
      </c>
      <c r="DC12" s="425" t="str">
        <f t="shared" si="2"/>
        <v/>
      </c>
      <c r="DD12" s="425" t="str">
        <f>IF(DC12="","",COUNTIF($DC$2:DC12,DC12))</f>
        <v/>
      </c>
      <c r="DF12" s="424" t="str">
        <f t="shared" si="3"/>
        <v/>
      </c>
      <c r="DG12" s="424" t="str">
        <f>IF(DF12="","",CONCATENATE(競技者データ入力シート!D18,競技者データ入力シート!E18))</f>
        <v/>
      </c>
      <c r="DH12" s="424" t="str">
        <f t="shared" si="4"/>
        <v/>
      </c>
      <c r="DI12" s="424" t="str">
        <f>IF(DH12="","",CONCATENATE(競技者データ入力シート!D18,競技者データ入力シート!E18))</f>
        <v/>
      </c>
    </row>
    <row r="13" spans="2:115">
      <c r="B13" t="str">
        <f>IF(競技者データ入力シート!$S$2="","",競技者データ入力シート!$S$2)</f>
        <v/>
      </c>
      <c r="C13" t="str">
        <f>IF(競技者データ入力シート!$D19="","",競技者データ入力シート!$S$3)</f>
        <v/>
      </c>
      <c r="D13" t="str">
        <f>IF(競技者データ入力シート!D19="","",競技者データ入力シート!B19)</f>
        <v/>
      </c>
      <c r="E13" t="str">
        <f>IF(競技者データ入力シート!D19="","",C13&amp;D13)</f>
        <v/>
      </c>
      <c r="F13" t="str">
        <f>IF(競技者データ入力シート!D19="","",競技者データ入力シート!$S$2)</f>
        <v/>
      </c>
      <c r="I13" t="str">
        <f>ASC(IF(競技者データ入力シート!D19="","",競技者データ入力シート!C19))</f>
        <v/>
      </c>
      <c r="J13" t="str">
        <f>IF(競技者データ入力シート!D19="","",TRIM(競技者データ入力シート!D19)&amp;" "&amp;(TRIM(競技者データ入力シート!E19)))</f>
        <v/>
      </c>
      <c r="K13" t="str">
        <f>ASC(IF(競技者データ入力シート!F19="","",TRIM(競技者データ入力シート!F19)&amp;" "&amp;(TRIM(競技者データ入力シート!G19))))</f>
        <v/>
      </c>
      <c r="L13" t="str">
        <f t="shared" si="0"/>
        <v/>
      </c>
      <c r="M13" t="str">
        <f>ASC(IF(競技者データ入力シート!H19="","",競技者データ入力シート!H19))</f>
        <v/>
      </c>
      <c r="N13" t="str">
        <f>ASC(IF(競技者データ入力シート!P19="","",競技者データ入力シート!P19))</f>
        <v/>
      </c>
      <c r="O13" t="str">
        <f>IF(競技者データ入力シート!J19="","",競技者データ入力シート!J19)</f>
        <v/>
      </c>
      <c r="P13" t="str">
        <f>ASC(IF(競技者データ入力シート!K19="","",競技者データ入力シート!K19))</f>
        <v/>
      </c>
      <c r="Q13" t="str">
        <f>ASC(IF(競技者データ入力シート!L19="","",競技者データ入力シート!L19))</f>
        <v/>
      </c>
      <c r="R13" t="str">
        <f>ASC(IF(競技者データ入力シート!M19="","",競技者データ入力シート!M19))</f>
        <v/>
      </c>
      <c r="S13" t="str">
        <f>IF(競技者データ入力シート!O19="","",競技者データ入力シート!O19)</f>
        <v/>
      </c>
      <c r="T13" t="str">
        <f>ASC(IF(競技者データ入力シート!N19="","",競技者データ入力シート!N19))</f>
        <v/>
      </c>
      <c r="U13" s="1" t="str">
        <f>IF($O13="","",IF($O13="男",IFERROR(VLOOKUP(競技者データ入力シート!Q19,データ!$B$2:$C$101,2,FALSE),""),IF($O13="女",IFERROR(VLOOKUP(競技者データ入力シート!Q19,データ!$F$2:$G$101,2,FALSE),""))))</f>
        <v/>
      </c>
      <c r="V13" t="str">
        <f>ASC(IF(競技者データ入力シート!Q19="","",競技者データ入力シート!R19))</f>
        <v/>
      </c>
      <c r="Y13" s="1" t="str">
        <f>IF($O13="","",IF($O13="男",IFERROR(VLOOKUP(競技者データ入力シート!V19,データ!$B$2:$C$101,2,FALSE),""),IF($O13="女",IFERROR(VLOOKUP(競技者データ入力シート!V19,データ!$F$2:$G$101,2,FALSE),""))))</f>
        <v/>
      </c>
      <c r="Z13" t="str">
        <f>ASC(IF(競技者データ入力シート!W19="","",競技者データ入力シート!W19))</f>
        <v/>
      </c>
      <c r="AC13" s="1"/>
      <c r="AG13" s="1"/>
      <c r="AQ13" s="1"/>
      <c r="AR13" s="1"/>
      <c r="AS13" s="9" t="e">
        <f>IF(#REF!="","",#REF!)</f>
        <v>#REF!</v>
      </c>
      <c r="AT13" s="9" t="e">
        <f>IF(#REF!="","",#REF!)</f>
        <v>#REF!</v>
      </c>
      <c r="AU13" s="9"/>
      <c r="AV13" s="9"/>
      <c r="AX13" s="1"/>
      <c r="AZ13" s="1"/>
      <c r="BA13" s="1"/>
      <c r="BC13" s="9"/>
      <c r="BD13" s="9"/>
      <c r="BE13" s="9"/>
      <c r="BF13" s="9"/>
      <c r="BG13" s="9"/>
      <c r="BH13" s="9"/>
      <c r="BI13" s="9"/>
      <c r="BJ13" s="9"/>
      <c r="BK13" s="9"/>
      <c r="BM13" s="9"/>
      <c r="BN13" t="str">
        <f>IF(U13="","",(VLOOKUP(U13,データ!$P$2:$Q$21,2,FALSE)))</f>
        <v/>
      </c>
      <c r="BO13" t="str">
        <f>IF(Y13="","",VLOOKUP(Y13,データ!$P$2:$Q$14,2,FALSE))</f>
        <v/>
      </c>
      <c r="DA13" s="425" t="str">
        <f t="shared" si="1"/>
        <v/>
      </c>
      <c r="DB13" s="425" t="str">
        <f>IF(DA13="","",COUNTIF($DA$2:DA13,DA13))</f>
        <v/>
      </c>
      <c r="DC13" s="425" t="str">
        <f t="shared" si="2"/>
        <v/>
      </c>
      <c r="DD13" s="425" t="str">
        <f>IF(DC13="","",COUNTIF($DC$2:DC13,DC13))</f>
        <v/>
      </c>
      <c r="DF13" s="424" t="str">
        <f t="shared" si="3"/>
        <v/>
      </c>
      <c r="DG13" s="424" t="str">
        <f>IF(DF13="","",CONCATENATE(競技者データ入力シート!D19,競技者データ入力シート!E19))</f>
        <v/>
      </c>
      <c r="DH13" s="424" t="str">
        <f t="shared" si="4"/>
        <v/>
      </c>
      <c r="DI13" s="424" t="str">
        <f>IF(DH13="","",CONCATENATE(競技者データ入力シート!D19,競技者データ入力シート!E19))</f>
        <v/>
      </c>
    </row>
    <row r="14" spans="2:115">
      <c r="B14" t="str">
        <f>IF(競技者データ入力シート!$S$2="","",競技者データ入力シート!$S$2)</f>
        <v/>
      </c>
      <c r="C14" t="str">
        <f>IF(競技者データ入力シート!$D20="","",競技者データ入力シート!$S$3)</f>
        <v/>
      </c>
      <c r="D14" t="str">
        <f>IF(競技者データ入力シート!D20="","",競技者データ入力シート!B20)</f>
        <v/>
      </c>
      <c r="E14" t="str">
        <f>IF(競技者データ入力シート!D20="","",C14&amp;D14)</f>
        <v/>
      </c>
      <c r="F14" t="str">
        <f>IF(競技者データ入力シート!D20="","",競技者データ入力シート!$S$2)</f>
        <v/>
      </c>
      <c r="I14" t="str">
        <f>ASC(IF(競技者データ入力シート!D20="","",競技者データ入力シート!C20))</f>
        <v/>
      </c>
      <c r="J14" t="str">
        <f>IF(競技者データ入力シート!D20="","",TRIM(競技者データ入力シート!D20)&amp;" "&amp;(TRIM(競技者データ入力シート!E20)))</f>
        <v/>
      </c>
      <c r="K14" t="str">
        <f>ASC(IF(競技者データ入力シート!F20="","",TRIM(競技者データ入力シート!F20)&amp;" "&amp;(TRIM(競技者データ入力シート!G20))))</f>
        <v/>
      </c>
      <c r="L14" t="str">
        <f t="shared" si="0"/>
        <v/>
      </c>
      <c r="M14" t="str">
        <f>ASC(IF(競技者データ入力シート!H20="","",競技者データ入力シート!H20))</f>
        <v/>
      </c>
      <c r="N14" t="str">
        <f>ASC(IF(競技者データ入力シート!P20="","",競技者データ入力シート!P20))</f>
        <v/>
      </c>
      <c r="O14" t="str">
        <f>IF(競技者データ入力シート!J20="","",競技者データ入力シート!J20)</f>
        <v/>
      </c>
      <c r="P14" t="str">
        <f>ASC(IF(競技者データ入力シート!K20="","",競技者データ入力シート!K20))</f>
        <v/>
      </c>
      <c r="Q14" t="str">
        <f>ASC(IF(競技者データ入力シート!L20="","",競技者データ入力シート!L20))</f>
        <v/>
      </c>
      <c r="R14" t="str">
        <f>ASC(IF(競技者データ入力シート!M20="","",競技者データ入力シート!M20))</f>
        <v/>
      </c>
      <c r="S14" t="str">
        <f>IF(競技者データ入力シート!O20="","",競技者データ入力シート!O20)</f>
        <v/>
      </c>
      <c r="T14" t="str">
        <f>ASC(IF(競技者データ入力シート!N20="","",競技者データ入力シート!N20))</f>
        <v/>
      </c>
      <c r="U14" s="1" t="str">
        <f>IF($O14="","",IF($O14="男",IFERROR(VLOOKUP(競技者データ入力シート!Q20,データ!$B$2:$C$101,2,FALSE),""),IF($O14="女",IFERROR(VLOOKUP(競技者データ入力シート!Q20,データ!$F$2:$G$101,2,FALSE),""))))</f>
        <v/>
      </c>
      <c r="V14" t="str">
        <f>ASC(IF(競技者データ入力シート!Q20="","",競技者データ入力シート!R20))</f>
        <v/>
      </c>
      <c r="Y14" s="1" t="str">
        <f>IF($O14="","",IF($O14="男",IFERROR(VLOOKUP(競技者データ入力シート!V20,データ!$B$2:$C$101,2,FALSE),""),IF($O14="女",IFERROR(VLOOKUP(競技者データ入力シート!V20,データ!$F$2:$G$101,2,FALSE),""))))</f>
        <v/>
      </c>
      <c r="Z14" t="str">
        <f>ASC(IF(競技者データ入力シート!W20="","",競技者データ入力シート!W20))</f>
        <v/>
      </c>
      <c r="AC14" s="1"/>
      <c r="AG14" s="1"/>
      <c r="AQ14" s="1"/>
      <c r="AR14" s="1"/>
      <c r="AS14" s="9" t="e">
        <f>IF(#REF!="","",#REF!)</f>
        <v>#REF!</v>
      </c>
      <c r="AT14" s="9" t="e">
        <f>IF(#REF!="","",#REF!)</f>
        <v>#REF!</v>
      </c>
      <c r="AU14" s="9"/>
      <c r="AV14" s="9"/>
      <c r="AX14" s="1"/>
      <c r="AZ14" s="1"/>
      <c r="BA14" s="1"/>
      <c r="BC14" s="9"/>
      <c r="BD14" s="9"/>
      <c r="BE14" s="9"/>
      <c r="BF14" s="9"/>
      <c r="BG14" s="9"/>
      <c r="BH14" s="9"/>
      <c r="BI14" s="9"/>
      <c r="BJ14" s="9"/>
      <c r="BK14" s="9"/>
      <c r="BM14" s="9"/>
      <c r="BN14" t="str">
        <f>IF(U14="","",(VLOOKUP(U14,データ!$P$2:$Q$21,2,FALSE)))</f>
        <v/>
      </c>
      <c r="BO14" t="str">
        <f>IF(Y14="","",VLOOKUP(Y14,データ!$P$2:$Q$14,2,FALSE))</f>
        <v/>
      </c>
      <c r="DA14" s="425" t="str">
        <f t="shared" si="1"/>
        <v/>
      </c>
      <c r="DB14" s="425" t="str">
        <f>IF(DA14="","",COUNTIF($DA$2:DA14,DA14))</f>
        <v/>
      </c>
      <c r="DC14" s="425" t="str">
        <f t="shared" si="2"/>
        <v/>
      </c>
      <c r="DD14" s="425" t="str">
        <f>IF(DC14="","",COUNTIF($DC$2:DC14,DC14))</f>
        <v/>
      </c>
      <c r="DF14" s="424" t="str">
        <f t="shared" si="3"/>
        <v/>
      </c>
      <c r="DG14" s="424" t="str">
        <f>IF(DF14="","",CONCATENATE(競技者データ入力シート!D20,競技者データ入力シート!E20))</f>
        <v/>
      </c>
      <c r="DH14" s="424" t="str">
        <f t="shared" si="4"/>
        <v/>
      </c>
      <c r="DI14" s="424" t="str">
        <f>IF(DH14="","",CONCATENATE(競技者データ入力シート!D20,競技者データ入力シート!E20))</f>
        <v/>
      </c>
    </row>
    <row r="15" spans="2:115">
      <c r="B15" t="str">
        <f>IF(競技者データ入力シート!$S$2="","",競技者データ入力シート!$S$2)</f>
        <v/>
      </c>
      <c r="C15" t="str">
        <f>IF(競技者データ入力シート!$D21="","",競技者データ入力シート!$S$3)</f>
        <v/>
      </c>
      <c r="D15" t="str">
        <f>IF(競技者データ入力シート!D21="","",競技者データ入力シート!B21)</f>
        <v/>
      </c>
      <c r="E15" t="str">
        <f>IF(競技者データ入力シート!D21="","",C15&amp;D15)</f>
        <v/>
      </c>
      <c r="F15" t="str">
        <f>IF(競技者データ入力シート!D21="","",競技者データ入力シート!$S$2)</f>
        <v/>
      </c>
      <c r="I15" t="str">
        <f>ASC(IF(競技者データ入力シート!D21="","",競技者データ入力シート!C21))</f>
        <v/>
      </c>
      <c r="J15" t="str">
        <f>IF(競技者データ入力シート!D21="","",TRIM(競技者データ入力シート!D21)&amp;" "&amp;(TRIM(競技者データ入力シート!E21)))</f>
        <v/>
      </c>
      <c r="K15" t="str">
        <f>ASC(IF(競技者データ入力シート!F21="","",TRIM(競技者データ入力シート!F21)&amp;" "&amp;(TRIM(競技者データ入力シート!G21))))</f>
        <v/>
      </c>
      <c r="L15" t="str">
        <f t="shared" si="0"/>
        <v/>
      </c>
      <c r="M15" t="str">
        <f>ASC(IF(競技者データ入力シート!H21="","",競技者データ入力シート!H21))</f>
        <v/>
      </c>
      <c r="N15" t="str">
        <f>ASC(IF(競技者データ入力シート!P21="","",競技者データ入力シート!P21))</f>
        <v/>
      </c>
      <c r="O15" t="str">
        <f>IF(競技者データ入力シート!J21="","",競技者データ入力シート!J21)</f>
        <v/>
      </c>
      <c r="P15" t="str">
        <f>ASC(IF(競技者データ入力シート!K21="","",競技者データ入力シート!K21))</f>
        <v/>
      </c>
      <c r="Q15" t="str">
        <f>ASC(IF(競技者データ入力シート!L21="","",競技者データ入力シート!L21))</f>
        <v/>
      </c>
      <c r="R15" t="str">
        <f>ASC(IF(競技者データ入力シート!M21="","",競技者データ入力シート!M21))</f>
        <v/>
      </c>
      <c r="S15" t="str">
        <f>IF(競技者データ入力シート!O21="","",競技者データ入力シート!O21)</f>
        <v/>
      </c>
      <c r="T15" t="str">
        <f>ASC(IF(競技者データ入力シート!N21="","",競技者データ入力シート!N21))</f>
        <v/>
      </c>
      <c r="U15" s="1" t="str">
        <f>IF($O15="","",IF($O15="男",IFERROR(VLOOKUP(競技者データ入力シート!Q21,データ!$B$2:$C$101,2,FALSE),""),IF($O15="女",IFERROR(VLOOKUP(競技者データ入力シート!Q21,データ!$F$2:$G$101,2,FALSE),""))))</f>
        <v/>
      </c>
      <c r="V15" t="str">
        <f>ASC(IF(競技者データ入力シート!Q21="","",競技者データ入力シート!R21))</f>
        <v/>
      </c>
      <c r="Y15" s="1" t="str">
        <f>IF($O15="","",IF($O15="男",IFERROR(VLOOKUP(競技者データ入力シート!V21,データ!$B$2:$C$101,2,FALSE),""),IF($O15="女",IFERROR(VLOOKUP(競技者データ入力シート!V21,データ!$F$2:$G$101,2,FALSE),""))))</f>
        <v/>
      </c>
      <c r="Z15" t="str">
        <f>ASC(IF(競技者データ入力シート!W21="","",競技者データ入力シート!W21))</f>
        <v/>
      </c>
      <c r="AC15" s="1"/>
      <c r="AG15" s="1"/>
      <c r="AQ15" s="1"/>
      <c r="AR15" s="1"/>
      <c r="AS15" s="9" t="e">
        <f>IF(#REF!="","",#REF!)</f>
        <v>#REF!</v>
      </c>
      <c r="AT15" s="9" t="e">
        <f>IF(#REF!="","",#REF!)</f>
        <v>#REF!</v>
      </c>
      <c r="AU15" s="9"/>
      <c r="AV15" s="9"/>
      <c r="AX15" s="1"/>
      <c r="AZ15" s="1"/>
      <c r="BA15" s="1"/>
      <c r="BC15" s="9"/>
      <c r="BD15" s="9"/>
      <c r="BE15" s="9"/>
      <c r="BF15" s="9"/>
      <c r="BG15" s="9"/>
      <c r="BH15" s="9"/>
      <c r="BI15" s="9"/>
      <c r="BJ15" s="9"/>
      <c r="BK15" s="9"/>
      <c r="BM15" s="9"/>
      <c r="BN15" t="str">
        <f>IF(U15="","",(VLOOKUP(U15,データ!$P$2:$Q$21,2,FALSE)))</f>
        <v/>
      </c>
      <c r="BO15" t="str">
        <f>IF(Y15="","",VLOOKUP(Y15,データ!$P$2:$Q$14,2,FALSE))</f>
        <v/>
      </c>
      <c r="DA15" s="425" t="str">
        <f t="shared" si="1"/>
        <v/>
      </c>
      <c r="DB15" s="425" t="str">
        <f>IF(DA15="","",COUNTIF($DA$2:DA15,DA15))</f>
        <v/>
      </c>
      <c r="DC15" s="425" t="str">
        <f t="shared" si="2"/>
        <v/>
      </c>
      <c r="DD15" s="425" t="str">
        <f>IF(DC15="","",COUNTIF($DC$2:DC15,DC15))</f>
        <v/>
      </c>
      <c r="DF15" s="424" t="str">
        <f t="shared" si="3"/>
        <v/>
      </c>
      <c r="DG15" s="424" t="str">
        <f>IF(DF15="","",CONCATENATE(競技者データ入力シート!D21,競技者データ入力シート!E21))</f>
        <v/>
      </c>
      <c r="DH15" s="424" t="str">
        <f t="shared" si="4"/>
        <v/>
      </c>
      <c r="DI15" s="424" t="str">
        <f>IF(DH15="","",CONCATENATE(競技者データ入力シート!D21,競技者データ入力シート!E21))</f>
        <v/>
      </c>
    </row>
    <row r="16" spans="2:115">
      <c r="B16" t="str">
        <f>IF(競技者データ入力シート!$S$2="","",競技者データ入力シート!$S$2)</f>
        <v/>
      </c>
      <c r="C16" t="str">
        <f>IF(競技者データ入力シート!$D22="","",競技者データ入力シート!$S$3)</f>
        <v/>
      </c>
      <c r="D16" t="str">
        <f>IF(競技者データ入力シート!D22="","",競技者データ入力シート!B22)</f>
        <v/>
      </c>
      <c r="E16" t="str">
        <f>IF(競技者データ入力シート!D22="","",C16&amp;D16)</f>
        <v/>
      </c>
      <c r="F16" t="str">
        <f>IF(競技者データ入力シート!D22="","",競技者データ入力シート!$S$2)</f>
        <v/>
      </c>
      <c r="I16" t="str">
        <f>ASC(IF(競技者データ入力シート!D22="","",競技者データ入力シート!C22))</f>
        <v/>
      </c>
      <c r="J16" t="str">
        <f>IF(競技者データ入力シート!D22="","",TRIM(競技者データ入力シート!D22)&amp;" "&amp;(TRIM(競技者データ入力シート!E22)))</f>
        <v/>
      </c>
      <c r="K16" t="str">
        <f>ASC(IF(競技者データ入力シート!F22="","",TRIM(競技者データ入力シート!F22)&amp;" "&amp;(TRIM(競技者データ入力シート!G22))))</f>
        <v/>
      </c>
      <c r="L16" t="str">
        <f t="shared" si="0"/>
        <v/>
      </c>
      <c r="M16" t="str">
        <f>ASC(IF(競技者データ入力シート!H22="","",競技者データ入力シート!H22))</f>
        <v/>
      </c>
      <c r="N16" t="str">
        <f>ASC(IF(競技者データ入力シート!P22="","",競技者データ入力シート!P22))</f>
        <v/>
      </c>
      <c r="O16" t="str">
        <f>IF(競技者データ入力シート!J22="","",競技者データ入力シート!J22)</f>
        <v/>
      </c>
      <c r="P16" t="str">
        <f>ASC(IF(競技者データ入力シート!K22="","",競技者データ入力シート!K22))</f>
        <v/>
      </c>
      <c r="Q16" t="str">
        <f>ASC(IF(競技者データ入力シート!L22="","",競技者データ入力シート!L22))</f>
        <v/>
      </c>
      <c r="R16" t="str">
        <f>ASC(IF(競技者データ入力シート!M22="","",競技者データ入力シート!M22))</f>
        <v/>
      </c>
      <c r="S16" t="str">
        <f>IF(競技者データ入力シート!O22="","",競技者データ入力シート!O22)</f>
        <v/>
      </c>
      <c r="T16" t="str">
        <f>ASC(IF(競技者データ入力シート!N22="","",競技者データ入力シート!N22))</f>
        <v/>
      </c>
      <c r="U16" s="1" t="str">
        <f>IF($O16="","",IF($O16="男",IFERROR(VLOOKUP(競技者データ入力シート!Q22,データ!$B$2:$C$101,2,FALSE),""),IF($O16="女",IFERROR(VLOOKUP(競技者データ入力シート!Q22,データ!$F$2:$G$101,2,FALSE),""))))</f>
        <v/>
      </c>
      <c r="V16" t="str">
        <f>ASC(IF(競技者データ入力シート!Q22="","",競技者データ入力シート!R22))</f>
        <v/>
      </c>
      <c r="Y16" s="1" t="str">
        <f>IF($O16="","",IF($O16="男",IFERROR(VLOOKUP(競技者データ入力シート!V22,データ!$B$2:$C$101,2,FALSE),""),IF($O16="女",IFERROR(VLOOKUP(競技者データ入力シート!V22,データ!$F$2:$G$101,2,FALSE),""))))</f>
        <v/>
      </c>
      <c r="Z16" t="str">
        <f>ASC(IF(競技者データ入力シート!W22="","",競技者データ入力シート!W22))</f>
        <v/>
      </c>
      <c r="AC16" s="1"/>
      <c r="AG16" s="1"/>
      <c r="AQ16" s="1"/>
      <c r="AR16" s="1"/>
      <c r="AS16" s="9" t="e">
        <f>IF(#REF!="","",#REF!)</f>
        <v>#REF!</v>
      </c>
      <c r="AT16" s="9" t="e">
        <f>IF(#REF!="","",#REF!)</f>
        <v>#REF!</v>
      </c>
      <c r="AU16" s="9"/>
      <c r="AV16" s="9"/>
      <c r="AX16" s="1"/>
      <c r="AZ16" s="1"/>
      <c r="BA16" s="1"/>
      <c r="BC16" s="9"/>
      <c r="BD16" s="9"/>
      <c r="BE16" s="9"/>
      <c r="BF16" s="9"/>
      <c r="BG16" s="9"/>
      <c r="BH16" s="9"/>
      <c r="BI16" s="9"/>
      <c r="BJ16" s="9"/>
      <c r="BK16" s="9"/>
      <c r="BM16" s="9"/>
      <c r="BN16" t="str">
        <f>IF(U16="","",(VLOOKUP(U16,データ!$P$2:$Q$21,2,FALSE)))</f>
        <v/>
      </c>
      <c r="BO16" t="str">
        <f>IF(Y16="","",VLOOKUP(Y16,データ!$P$2:$Q$14,2,FALSE))</f>
        <v/>
      </c>
      <c r="DA16" s="425" t="str">
        <f t="shared" si="1"/>
        <v/>
      </c>
      <c r="DB16" s="425" t="str">
        <f>IF(DA16="","",COUNTIF($DA$2:DA16,DA16))</f>
        <v/>
      </c>
      <c r="DC16" s="425" t="str">
        <f t="shared" si="2"/>
        <v/>
      </c>
      <c r="DD16" s="425" t="str">
        <f>IF(DC16="","",COUNTIF($DC$2:DC16,DC16))</f>
        <v/>
      </c>
      <c r="DF16" s="424" t="str">
        <f t="shared" si="3"/>
        <v/>
      </c>
      <c r="DG16" s="424" t="str">
        <f>IF(DF16="","",CONCATENATE(競技者データ入力シート!D22,競技者データ入力シート!E22))</f>
        <v/>
      </c>
      <c r="DH16" s="424" t="str">
        <f t="shared" si="4"/>
        <v/>
      </c>
      <c r="DI16" s="424" t="str">
        <f>IF(DH16="","",CONCATENATE(競技者データ入力シート!D22,競技者データ入力シート!E22))</f>
        <v/>
      </c>
    </row>
    <row r="17" spans="2:113">
      <c r="B17" t="str">
        <f>IF(競技者データ入力シート!$S$2="","",競技者データ入力シート!$S$2)</f>
        <v/>
      </c>
      <c r="C17" t="str">
        <f>IF(競技者データ入力シート!$D23="","",競技者データ入力シート!$S$3)</f>
        <v/>
      </c>
      <c r="D17" t="str">
        <f>IF(競技者データ入力シート!D23="","",競技者データ入力シート!B23)</f>
        <v/>
      </c>
      <c r="E17" t="str">
        <f>IF(競技者データ入力シート!D23="","",C17&amp;D17)</f>
        <v/>
      </c>
      <c r="F17" t="str">
        <f>IF(競技者データ入力シート!D23="","",競技者データ入力シート!$S$2)</f>
        <v/>
      </c>
      <c r="I17" t="str">
        <f>ASC(IF(競技者データ入力シート!D23="","",競技者データ入力シート!C23))</f>
        <v/>
      </c>
      <c r="J17" t="str">
        <f>IF(競技者データ入力シート!D23="","",TRIM(競技者データ入力シート!D23)&amp;" "&amp;(TRIM(競技者データ入力シート!E23)))</f>
        <v/>
      </c>
      <c r="K17" t="str">
        <f>ASC(IF(競技者データ入力シート!F23="","",TRIM(競技者データ入力シート!F23)&amp;" "&amp;(TRIM(競技者データ入力シート!G23))))</f>
        <v/>
      </c>
      <c r="L17" t="str">
        <f t="shared" si="0"/>
        <v/>
      </c>
      <c r="M17" t="str">
        <f>ASC(IF(競技者データ入力シート!H23="","",競技者データ入力シート!H23))</f>
        <v/>
      </c>
      <c r="N17" t="str">
        <f>ASC(IF(競技者データ入力シート!P23="","",競技者データ入力シート!P23))</f>
        <v/>
      </c>
      <c r="O17" t="str">
        <f>IF(競技者データ入力シート!J23="","",競技者データ入力シート!J23)</f>
        <v/>
      </c>
      <c r="P17" t="str">
        <f>ASC(IF(競技者データ入力シート!K23="","",競技者データ入力シート!K23))</f>
        <v/>
      </c>
      <c r="Q17" t="str">
        <f>ASC(IF(競技者データ入力シート!L23="","",競技者データ入力シート!L23))</f>
        <v/>
      </c>
      <c r="R17" t="str">
        <f>ASC(IF(競技者データ入力シート!M23="","",競技者データ入力シート!M23))</f>
        <v/>
      </c>
      <c r="S17" t="str">
        <f>IF(競技者データ入力シート!O23="","",競技者データ入力シート!O23)</f>
        <v/>
      </c>
      <c r="T17" t="str">
        <f>ASC(IF(競技者データ入力シート!N23="","",競技者データ入力シート!N23))</f>
        <v/>
      </c>
      <c r="U17" s="1" t="str">
        <f>IF($O17="","",IF($O17="男",IFERROR(VLOOKUP(競技者データ入力シート!Q23,データ!$B$2:$C$101,2,FALSE),""),IF($O17="女",IFERROR(VLOOKUP(競技者データ入力シート!Q23,データ!$F$2:$G$101,2,FALSE),""))))</f>
        <v/>
      </c>
      <c r="V17" t="str">
        <f>ASC(IF(競技者データ入力シート!Q23="","",競技者データ入力シート!R23))</f>
        <v/>
      </c>
      <c r="Y17" s="1" t="str">
        <f>IF($O17="","",IF($O17="男",IFERROR(VLOOKUP(競技者データ入力シート!V23,データ!$B$2:$C$101,2,FALSE),""),IF($O17="女",IFERROR(VLOOKUP(競技者データ入力シート!V23,データ!$F$2:$G$101,2,FALSE),""))))</f>
        <v/>
      </c>
      <c r="Z17" t="str">
        <f>ASC(IF(競技者データ入力シート!W23="","",競技者データ入力シート!W23))</f>
        <v/>
      </c>
      <c r="AC17" s="1"/>
      <c r="AG17" s="1"/>
      <c r="AQ17" s="1"/>
      <c r="AR17" s="1"/>
      <c r="AS17" s="9" t="e">
        <f>IF(#REF!="","",#REF!)</f>
        <v>#REF!</v>
      </c>
      <c r="AT17" s="9" t="e">
        <f>IF(#REF!="","",#REF!)</f>
        <v>#REF!</v>
      </c>
      <c r="AU17" s="9"/>
      <c r="AV17" s="9"/>
      <c r="AX17" s="1"/>
      <c r="AZ17" s="1"/>
      <c r="BA17" s="1"/>
      <c r="BC17" s="9"/>
      <c r="BD17" s="9"/>
      <c r="BE17" s="9"/>
      <c r="BF17" s="9"/>
      <c r="BG17" s="9"/>
      <c r="BH17" s="9"/>
      <c r="BI17" s="9"/>
      <c r="BJ17" s="9"/>
      <c r="BK17" s="9"/>
      <c r="BM17" s="9"/>
      <c r="BN17" t="str">
        <f>IF(U17="","",(VLOOKUP(U17,データ!$P$2:$Q$21,2,FALSE)))</f>
        <v/>
      </c>
      <c r="BO17" t="str">
        <f>IF(Y17="","",VLOOKUP(Y17,データ!$P$2:$Q$14,2,FALSE))</f>
        <v/>
      </c>
      <c r="DA17" s="425" t="str">
        <f t="shared" si="1"/>
        <v/>
      </c>
      <c r="DB17" s="425" t="str">
        <f>IF(DA17="","",COUNTIF($DA$2:DA17,DA17))</f>
        <v/>
      </c>
      <c r="DC17" s="425" t="str">
        <f t="shared" si="2"/>
        <v/>
      </c>
      <c r="DD17" s="425" t="str">
        <f>IF(DC17="","",COUNTIF($DC$2:DC17,DC17))</f>
        <v/>
      </c>
      <c r="DF17" s="424" t="str">
        <f t="shared" si="3"/>
        <v/>
      </c>
      <c r="DG17" s="424" t="str">
        <f>IF(DF17="","",CONCATENATE(競技者データ入力シート!D23,競技者データ入力シート!E23))</f>
        <v/>
      </c>
      <c r="DH17" s="424" t="str">
        <f t="shared" si="4"/>
        <v/>
      </c>
      <c r="DI17" s="424" t="str">
        <f>IF(DH17="","",CONCATENATE(競技者データ入力シート!D23,競技者データ入力シート!E23))</f>
        <v/>
      </c>
    </row>
    <row r="18" spans="2:113">
      <c r="B18" t="str">
        <f>IF(競技者データ入力シート!$S$2="","",競技者データ入力シート!$S$2)</f>
        <v/>
      </c>
      <c r="C18" t="str">
        <f>IF(競技者データ入力シート!$D24="","",競技者データ入力シート!$S$3)</f>
        <v/>
      </c>
      <c r="D18" t="str">
        <f>IF(競技者データ入力シート!D24="","",競技者データ入力シート!B24)</f>
        <v/>
      </c>
      <c r="E18" t="str">
        <f>IF(競技者データ入力シート!D24="","",C18&amp;D18)</f>
        <v/>
      </c>
      <c r="F18" t="str">
        <f>IF(競技者データ入力シート!D24="","",競技者データ入力シート!$S$2)</f>
        <v/>
      </c>
      <c r="I18" t="str">
        <f>ASC(IF(競技者データ入力シート!D24="","",競技者データ入力シート!C24))</f>
        <v/>
      </c>
      <c r="J18" t="str">
        <f>IF(競技者データ入力シート!D24="","",TRIM(競技者データ入力シート!D24)&amp;" "&amp;(TRIM(競技者データ入力シート!E24)))</f>
        <v/>
      </c>
      <c r="K18" t="str">
        <f>ASC(IF(競技者データ入力シート!F24="","",TRIM(競技者データ入力シート!F24)&amp;" "&amp;(TRIM(競技者データ入力シート!G24))))</f>
        <v/>
      </c>
      <c r="L18" t="str">
        <f t="shared" si="0"/>
        <v/>
      </c>
      <c r="M18" t="str">
        <f>ASC(IF(競技者データ入力シート!H24="","",競技者データ入力シート!H24))</f>
        <v/>
      </c>
      <c r="N18" t="str">
        <f>ASC(IF(競技者データ入力シート!P24="","",競技者データ入力シート!P24))</f>
        <v/>
      </c>
      <c r="O18" t="str">
        <f>IF(競技者データ入力シート!J24="","",競技者データ入力シート!J24)</f>
        <v/>
      </c>
      <c r="P18" t="str">
        <f>ASC(IF(競技者データ入力シート!K24="","",競技者データ入力シート!K24))</f>
        <v/>
      </c>
      <c r="Q18" t="str">
        <f>ASC(IF(競技者データ入力シート!L24="","",競技者データ入力シート!L24))</f>
        <v/>
      </c>
      <c r="R18" t="str">
        <f>ASC(IF(競技者データ入力シート!M24="","",競技者データ入力シート!M24))</f>
        <v/>
      </c>
      <c r="S18" t="str">
        <f>IF(競技者データ入力シート!O24="","",競技者データ入力シート!O24)</f>
        <v/>
      </c>
      <c r="T18" t="str">
        <f>ASC(IF(競技者データ入力シート!N24="","",競技者データ入力シート!N24))</f>
        <v/>
      </c>
      <c r="U18" s="1" t="str">
        <f>IF($O18="","",IF($O18="男",IFERROR(VLOOKUP(競技者データ入力シート!Q24,データ!$B$2:$C$101,2,FALSE),""),IF($O18="女",IFERROR(VLOOKUP(競技者データ入力シート!Q24,データ!$F$2:$G$101,2,FALSE),""))))</f>
        <v/>
      </c>
      <c r="V18" t="str">
        <f>ASC(IF(競技者データ入力シート!Q24="","",競技者データ入力シート!R24))</f>
        <v/>
      </c>
      <c r="Y18" s="1" t="str">
        <f>IF($O18="","",IF($O18="男",IFERROR(VLOOKUP(競技者データ入力シート!V24,データ!$B$2:$C$101,2,FALSE),""),IF($O18="女",IFERROR(VLOOKUP(競技者データ入力シート!V24,データ!$F$2:$G$101,2,FALSE),""))))</f>
        <v/>
      </c>
      <c r="Z18" t="str">
        <f>ASC(IF(競技者データ入力シート!W24="","",競技者データ入力シート!W24))</f>
        <v/>
      </c>
      <c r="AC18" s="1"/>
      <c r="AG18" s="1"/>
      <c r="AQ18" s="1"/>
      <c r="AR18" s="1"/>
      <c r="AS18" s="9" t="e">
        <f>IF(#REF!="","",#REF!)</f>
        <v>#REF!</v>
      </c>
      <c r="AT18" s="9" t="e">
        <f>IF(#REF!="","",#REF!)</f>
        <v>#REF!</v>
      </c>
      <c r="AU18" s="9"/>
      <c r="AV18" s="9"/>
      <c r="AX18" s="1"/>
      <c r="AZ18" s="1"/>
      <c r="BA18" s="1"/>
      <c r="BC18" s="9"/>
      <c r="BD18" s="9"/>
      <c r="BE18" s="9"/>
      <c r="BF18" s="9"/>
      <c r="BG18" s="9"/>
      <c r="BH18" s="9"/>
      <c r="BI18" s="9"/>
      <c r="BJ18" s="9"/>
      <c r="BK18" s="9"/>
      <c r="BM18" s="9"/>
      <c r="BN18" t="str">
        <f>IF(U18="","",(VLOOKUP(U18,データ!$P$2:$Q$21,2,FALSE)))</f>
        <v/>
      </c>
      <c r="BO18" t="str">
        <f>IF(Y18="","",VLOOKUP(Y18,データ!$P$2:$Q$14,2,FALSE))</f>
        <v/>
      </c>
      <c r="DA18" s="425" t="str">
        <f t="shared" si="1"/>
        <v/>
      </c>
      <c r="DB18" s="425" t="str">
        <f>IF(DA18="","",COUNTIF($DA$2:DA18,DA18))</f>
        <v/>
      </c>
      <c r="DC18" s="425" t="str">
        <f t="shared" si="2"/>
        <v/>
      </c>
      <c r="DD18" s="425" t="str">
        <f>IF(DC18="","",COUNTIF($DC$2:DC18,DC18))</f>
        <v/>
      </c>
      <c r="DF18" s="424" t="str">
        <f t="shared" si="3"/>
        <v/>
      </c>
      <c r="DG18" s="424" t="str">
        <f>IF(DF18="","",CONCATENATE(競技者データ入力シート!D24,競技者データ入力シート!E24))</f>
        <v/>
      </c>
      <c r="DH18" s="424" t="str">
        <f t="shared" si="4"/>
        <v/>
      </c>
      <c r="DI18" s="424" t="str">
        <f>IF(DH18="","",CONCATENATE(競技者データ入力シート!D24,競技者データ入力シート!E24))</f>
        <v/>
      </c>
    </row>
    <row r="19" spans="2:113">
      <c r="B19" t="str">
        <f>IF(競技者データ入力シート!$S$2="","",競技者データ入力シート!$S$2)</f>
        <v/>
      </c>
      <c r="C19" t="str">
        <f>IF(競技者データ入力シート!$D25="","",競技者データ入力シート!$S$3)</f>
        <v/>
      </c>
      <c r="D19" t="str">
        <f>IF(競技者データ入力シート!D25="","",競技者データ入力シート!B25)</f>
        <v/>
      </c>
      <c r="E19" t="str">
        <f>IF(競技者データ入力シート!D25="","",C19&amp;D19)</f>
        <v/>
      </c>
      <c r="F19" t="str">
        <f>IF(競技者データ入力シート!D25="","",競技者データ入力シート!$S$2)</f>
        <v/>
      </c>
      <c r="I19" t="str">
        <f>ASC(IF(競技者データ入力シート!D25="","",競技者データ入力シート!C25))</f>
        <v/>
      </c>
      <c r="J19" t="str">
        <f>IF(競技者データ入力シート!D25="","",TRIM(競技者データ入力シート!D25)&amp;" "&amp;(TRIM(競技者データ入力シート!E25)))</f>
        <v/>
      </c>
      <c r="K19" t="str">
        <f>ASC(IF(競技者データ入力シート!F25="","",TRIM(競技者データ入力シート!F25)&amp;" "&amp;(TRIM(競技者データ入力シート!G25))))</f>
        <v/>
      </c>
      <c r="L19" t="str">
        <f t="shared" si="0"/>
        <v/>
      </c>
      <c r="M19" t="str">
        <f>ASC(IF(競技者データ入力シート!H25="","",競技者データ入力シート!H25))</f>
        <v/>
      </c>
      <c r="N19" t="str">
        <f>ASC(IF(競技者データ入力シート!P25="","",競技者データ入力シート!P25))</f>
        <v/>
      </c>
      <c r="O19" t="str">
        <f>IF(競技者データ入力シート!J25="","",競技者データ入力シート!J25)</f>
        <v/>
      </c>
      <c r="P19" t="str">
        <f>ASC(IF(競技者データ入力シート!K25="","",競技者データ入力シート!K25))</f>
        <v/>
      </c>
      <c r="Q19" t="str">
        <f>ASC(IF(競技者データ入力シート!L25="","",競技者データ入力シート!L25))</f>
        <v/>
      </c>
      <c r="R19" t="str">
        <f>ASC(IF(競技者データ入力シート!M25="","",競技者データ入力シート!M25))</f>
        <v/>
      </c>
      <c r="S19" t="str">
        <f>IF(競技者データ入力シート!O25="","",競技者データ入力シート!O25)</f>
        <v/>
      </c>
      <c r="T19" t="str">
        <f>ASC(IF(競技者データ入力シート!N25="","",競技者データ入力シート!N25))</f>
        <v/>
      </c>
      <c r="U19" s="1" t="str">
        <f>IF($O19="","",IF($O19="男",IFERROR(VLOOKUP(競技者データ入力シート!Q25,データ!$B$2:$C$101,2,FALSE),""),IF($O19="女",IFERROR(VLOOKUP(競技者データ入力シート!Q25,データ!$F$2:$G$101,2,FALSE),""))))</f>
        <v/>
      </c>
      <c r="V19" t="str">
        <f>ASC(IF(競技者データ入力シート!Q25="","",競技者データ入力シート!R25))</f>
        <v/>
      </c>
      <c r="Y19" s="1" t="str">
        <f>IF($O19="","",IF($O19="男",IFERROR(VLOOKUP(競技者データ入力シート!V25,データ!$B$2:$C$101,2,FALSE),""),IF($O19="女",IFERROR(VLOOKUP(競技者データ入力シート!V25,データ!$F$2:$G$101,2,FALSE),""))))</f>
        <v/>
      </c>
      <c r="Z19" t="str">
        <f>ASC(IF(競技者データ入力シート!W25="","",競技者データ入力シート!W25))</f>
        <v/>
      </c>
      <c r="AC19" s="1"/>
      <c r="AG19" s="1"/>
      <c r="AQ19" s="1"/>
      <c r="AR19" s="1"/>
      <c r="AS19" s="9" t="e">
        <f>IF(#REF!="","",#REF!)</f>
        <v>#REF!</v>
      </c>
      <c r="AT19" s="9" t="e">
        <f>IF(#REF!="","",#REF!)</f>
        <v>#REF!</v>
      </c>
      <c r="AU19" s="9"/>
      <c r="AV19" s="9"/>
      <c r="AX19" s="1"/>
      <c r="AZ19" s="1"/>
      <c r="BA19" s="1"/>
      <c r="BC19" s="9"/>
      <c r="BD19" s="9"/>
      <c r="BE19" s="9"/>
      <c r="BF19" s="9"/>
      <c r="BG19" s="9"/>
      <c r="BH19" s="9"/>
      <c r="BI19" s="9"/>
      <c r="BJ19" s="9"/>
      <c r="BK19" s="9"/>
      <c r="BM19" s="9"/>
      <c r="BN19" t="str">
        <f>IF(U19="","",(VLOOKUP(U19,データ!$P$2:$Q$21,2,FALSE)))</f>
        <v/>
      </c>
      <c r="BO19" t="str">
        <f>IF(Y19="","",VLOOKUP(Y19,データ!$P$2:$Q$14,2,FALSE))</f>
        <v/>
      </c>
      <c r="DA19" s="425" t="str">
        <f t="shared" si="1"/>
        <v/>
      </c>
      <c r="DB19" s="425" t="str">
        <f>IF(DA19="","",COUNTIF($DA$2:DA19,DA19))</f>
        <v/>
      </c>
      <c r="DC19" s="425" t="str">
        <f t="shared" si="2"/>
        <v/>
      </c>
      <c r="DD19" s="425" t="str">
        <f>IF(DC19="","",COUNTIF($DC$2:DC19,DC19))</f>
        <v/>
      </c>
      <c r="DF19" s="424" t="str">
        <f t="shared" si="3"/>
        <v/>
      </c>
      <c r="DG19" s="424" t="str">
        <f>IF(DF19="","",CONCATENATE(競技者データ入力シート!D25,競技者データ入力シート!E25))</f>
        <v/>
      </c>
      <c r="DH19" s="424" t="str">
        <f t="shared" si="4"/>
        <v/>
      </c>
      <c r="DI19" s="424" t="str">
        <f>IF(DH19="","",CONCATENATE(競技者データ入力シート!D25,競技者データ入力シート!E25))</f>
        <v/>
      </c>
    </row>
    <row r="20" spans="2:113">
      <c r="B20" t="str">
        <f>IF(競技者データ入力シート!$S$2="","",競技者データ入力シート!$S$2)</f>
        <v/>
      </c>
      <c r="C20" t="str">
        <f>IF(競技者データ入力シート!$D26="","",競技者データ入力シート!$S$3)</f>
        <v/>
      </c>
      <c r="D20" t="str">
        <f>IF(競技者データ入力シート!D26="","",競技者データ入力シート!B26)</f>
        <v/>
      </c>
      <c r="E20" t="str">
        <f>IF(競技者データ入力シート!D26="","",C20&amp;D20)</f>
        <v/>
      </c>
      <c r="F20" t="str">
        <f>IF(競技者データ入力シート!D26="","",競技者データ入力シート!$S$2)</f>
        <v/>
      </c>
      <c r="I20" t="str">
        <f>ASC(IF(競技者データ入力シート!D26="","",競技者データ入力シート!C26))</f>
        <v/>
      </c>
      <c r="J20" t="str">
        <f>IF(競技者データ入力シート!D26="","",TRIM(競技者データ入力シート!D26)&amp;" "&amp;(TRIM(競技者データ入力シート!E26)))</f>
        <v/>
      </c>
      <c r="K20" t="str">
        <f>ASC(IF(競技者データ入力シート!F26="","",TRIM(競技者データ入力シート!F26)&amp;" "&amp;(TRIM(競技者データ入力シート!G26))))</f>
        <v/>
      </c>
      <c r="L20" t="str">
        <f t="shared" si="0"/>
        <v/>
      </c>
      <c r="M20" t="str">
        <f>ASC(IF(競技者データ入力シート!H26="","",競技者データ入力シート!H26))</f>
        <v/>
      </c>
      <c r="N20" t="str">
        <f>ASC(IF(競技者データ入力シート!P26="","",競技者データ入力シート!P26))</f>
        <v/>
      </c>
      <c r="O20" t="str">
        <f>IF(競技者データ入力シート!J26="","",競技者データ入力シート!J26)</f>
        <v/>
      </c>
      <c r="P20" t="str">
        <f>ASC(IF(競技者データ入力シート!K26="","",競技者データ入力シート!K26))</f>
        <v/>
      </c>
      <c r="Q20" t="str">
        <f>ASC(IF(競技者データ入力シート!L26="","",競技者データ入力シート!L26))</f>
        <v/>
      </c>
      <c r="R20" t="str">
        <f>ASC(IF(競技者データ入力シート!M26="","",競技者データ入力シート!M26))</f>
        <v/>
      </c>
      <c r="S20" t="str">
        <f>IF(競技者データ入力シート!O26="","",競技者データ入力シート!O26)</f>
        <v/>
      </c>
      <c r="T20" t="str">
        <f>ASC(IF(競技者データ入力シート!N26="","",競技者データ入力シート!N26))</f>
        <v/>
      </c>
      <c r="U20" s="1" t="str">
        <f>IF($O20="","",IF($O20="男",IFERROR(VLOOKUP(競技者データ入力シート!Q26,データ!$B$2:$C$101,2,FALSE),""),IF($O20="女",IFERROR(VLOOKUP(競技者データ入力シート!Q26,データ!$F$2:$G$101,2,FALSE),""))))</f>
        <v/>
      </c>
      <c r="V20" t="str">
        <f>ASC(IF(競技者データ入力シート!Q26="","",競技者データ入力シート!R26))</f>
        <v/>
      </c>
      <c r="Y20" s="1" t="str">
        <f>IF($O20="","",IF($O20="男",IFERROR(VLOOKUP(競技者データ入力シート!V26,データ!$B$2:$C$101,2,FALSE),""),IF($O20="女",IFERROR(VLOOKUP(競技者データ入力シート!V26,データ!$F$2:$G$101,2,FALSE),""))))</f>
        <v/>
      </c>
      <c r="Z20" t="str">
        <f>ASC(IF(競技者データ入力シート!W26="","",競技者データ入力シート!W26))</f>
        <v/>
      </c>
      <c r="AC20" s="1"/>
      <c r="AG20" s="1"/>
      <c r="AQ20" s="1"/>
      <c r="AR20" s="1"/>
      <c r="AS20" s="9" t="e">
        <f>IF(#REF!="","",#REF!)</f>
        <v>#REF!</v>
      </c>
      <c r="AT20" s="9" t="e">
        <f>IF(#REF!="","",#REF!)</f>
        <v>#REF!</v>
      </c>
      <c r="AU20" s="9"/>
      <c r="AV20" s="9"/>
      <c r="AX20" s="1"/>
      <c r="AZ20" s="1"/>
      <c r="BA20" s="1"/>
      <c r="BC20" s="9"/>
      <c r="BD20" s="9"/>
      <c r="BE20" s="9"/>
      <c r="BF20" s="9"/>
      <c r="BG20" s="9"/>
      <c r="BH20" s="9"/>
      <c r="BI20" s="9"/>
      <c r="BJ20" s="9"/>
      <c r="BK20" s="9"/>
      <c r="BM20" s="9"/>
      <c r="BN20" t="str">
        <f>IF(U20="","",(VLOOKUP(U20,データ!$P$2:$Q$21,2,FALSE)))</f>
        <v/>
      </c>
      <c r="BO20" t="str">
        <f>IF(Y20="","",VLOOKUP(Y20,データ!$P$2:$Q$14,2,FALSE))</f>
        <v/>
      </c>
      <c r="DA20" s="425" t="str">
        <f t="shared" si="1"/>
        <v/>
      </c>
      <c r="DB20" s="425" t="str">
        <f>IF(DA20="","",COUNTIF($DA$2:DA20,DA20))</f>
        <v/>
      </c>
      <c r="DC20" s="425" t="str">
        <f t="shared" si="2"/>
        <v/>
      </c>
      <c r="DD20" s="425" t="str">
        <f>IF(DC20="","",COUNTIF($DC$2:DC20,DC20))</f>
        <v/>
      </c>
      <c r="DF20" s="424" t="str">
        <f t="shared" si="3"/>
        <v/>
      </c>
      <c r="DG20" s="424" t="str">
        <f>IF(DF20="","",CONCATENATE(競技者データ入力シート!D26,競技者データ入力シート!E26))</f>
        <v/>
      </c>
      <c r="DH20" s="424" t="str">
        <f t="shared" si="4"/>
        <v/>
      </c>
      <c r="DI20" s="424" t="str">
        <f>IF(DH20="","",CONCATENATE(競技者データ入力シート!D26,競技者データ入力シート!E26))</f>
        <v/>
      </c>
    </row>
    <row r="21" spans="2:113">
      <c r="B21" t="str">
        <f>IF(競技者データ入力シート!$S$2="","",競技者データ入力シート!$S$2)</f>
        <v/>
      </c>
      <c r="C21" t="str">
        <f>IF(競技者データ入力シート!$D27="","",競技者データ入力シート!$S$3)</f>
        <v/>
      </c>
      <c r="D21" t="str">
        <f>IF(競技者データ入力シート!D27="","",競技者データ入力シート!B27)</f>
        <v/>
      </c>
      <c r="E21" t="str">
        <f>IF(競技者データ入力シート!D27="","",C21&amp;D21)</f>
        <v/>
      </c>
      <c r="F21" t="str">
        <f>IF(競技者データ入力シート!D27="","",競技者データ入力シート!$S$2)</f>
        <v/>
      </c>
      <c r="I21" t="str">
        <f>ASC(IF(競技者データ入力シート!D27="","",競技者データ入力シート!C27))</f>
        <v/>
      </c>
      <c r="J21" t="str">
        <f>IF(競技者データ入力シート!D27="","",TRIM(競技者データ入力シート!D27)&amp;" "&amp;(TRIM(競技者データ入力シート!E27)))</f>
        <v/>
      </c>
      <c r="K21" t="str">
        <f>ASC(IF(競技者データ入力シート!F27="","",TRIM(競技者データ入力シート!F27)&amp;" "&amp;(TRIM(競技者データ入力シート!G27))))</f>
        <v/>
      </c>
      <c r="L21" t="str">
        <f t="shared" si="0"/>
        <v/>
      </c>
      <c r="M21" t="str">
        <f>ASC(IF(競技者データ入力シート!H27="","",競技者データ入力シート!H27))</f>
        <v/>
      </c>
      <c r="N21" t="str">
        <f>ASC(IF(競技者データ入力シート!P27="","",競技者データ入力シート!P27))</f>
        <v/>
      </c>
      <c r="O21" t="str">
        <f>IF(競技者データ入力シート!J27="","",競技者データ入力シート!J27)</f>
        <v/>
      </c>
      <c r="P21" t="str">
        <f>ASC(IF(競技者データ入力シート!K27="","",競技者データ入力シート!K27))</f>
        <v/>
      </c>
      <c r="Q21" t="str">
        <f>ASC(IF(競技者データ入力シート!L27="","",競技者データ入力シート!L27))</f>
        <v/>
      </c>
      <c r="R21" t="str">
        <f>ASC(IF(競技者データ入力シート!M27="","",競技者データ入力シート!M27))</f>
        <v/>
      </c>
      <c r="S21" t="str">
        <f>IF(競技者データ入力シート!O27="","",競技者データ入力シート!O27)</f>
        <v/>
      </c>
      <c r="T21" t="str">
        <f>ASC(IF(競技者データ入力シート!N27="","",競技者データ入力シート!N27))</f>
        <v/>
      </c>
      <c r="U21" s="1" t="str">
        <f>IF($O21="","",IF($O21="男",IFERROR(VLOOKUP(競技者データ入力シート!Q27,データ!$B$2:$C$101,2,FALSE),""),IF($O21="女",IFERROR(VLOOKUP(競技者データ入力シート!Q27,データ!$F$2:$G$101,2,FALSE),""))))</f>
        <v/>
      </c>
      <c r="V21" t="str">
        <f>ASC(IF(競技者データ入力シート!Q27="","",競技者データ入力シート!R27))</f>
        <v/>
      </c>
      <c r="Y21" s="1" t="str">
        <f>IF($O21="","",IF($O21="男",IFERROR(VLOOKUP(競技者データ入力シート!V27,データ!$B$2:$C$101,2,FALSE),""),IF($O21="女",IFERROR(VLOOKUP(競技者データ入力シート!V27,データ!$F$2:$G$101,2,FALSE),""))))</f>
        <v/>
      </c>
      <c r="Z21" t="str">
        <f>ASC(IF(競技者データ入力シート!W27="","",競技者データ入力シート!W27))</f>
        <v/>
      </c>
      <c r="AC21" s="1"/>
      <c r="AG21" s="1"/>
      <c r="AQ21" s="1"/>
      <c r="AR21" s="1"/>
      <c r="AS21" s="9" t="e">
        <f>IF(#REF!="","",#REF!)</f>
        <v>#REF!</v>
      </c>
      <c r="AT21" s="9" t="e">
        <f>IF(#REF!="","",#REF!)</f>
        <v>#REF!</v>
      </c>
      <c r="AU21" s="9"/>
      <c r="AV21" s="9"/>
      <c r="AX21" s="1"/>
      <c r="AZ21" s="1"/>
      <c r="BA21" s="1"/>
      <c r="BC21" s="9"/>
      <c r="BD21" s="9"/>
      <c r="BE21" s="9"/>
      <c r="BF21" s="9"/>
      <c r="BG21" s="9"/>
      <c r="BH21" s="9"/>
      <c r="BI21" s="9"/>
      <c r="BJ21" s="9"/>
      <c r="BK21" s="9"/>
      <c r="BM21" s="9"/>
      <c r="BN21" t="str">
        <f>IF(U21="","",(VLOOKUP(U21,データ!$P$2:$Q$21,2,FALSE)))</f>
        <v/>
      </c>
      <c r="BO21" t="str">
        <f>IF(Y21="","",VLOOKUP(Y21,データ!$P$2:$Q$14,2,FALSE))</f>
        <v/>
      </c>
      <c r="DA21" s="425" t="str">
        <f t="shared" si="1"/>
        <v/>
      </c>
      <c r="DB21" s="425" t="str">
        <f>IF(DA21="","",COUNTIF($DA$2:DA21,DA21))</f>
        <v/>
      </c>
      <c r="DC21" s="425" t="str">
        <f t="shared" si="2"/>
        <v/>
      </c>
      <c r="DD21" s="425" t="str">
        <f>IF(DC21="","",COUNTIF($DC$2:DC21,DC21))</f>
        <v/>
      </c>
      <c r="DF21" s="424" t="str">
        <f t="shared" si="3"/>
        <v/>
      </c>
      <c r="DG21" s="424" t="str">
        <f>IF(DF21="","",CONCATENATE(競技者データ入力シート!D27,競技者データ入力シート!E27))</f>
        <v/>
      </c>
      <c r="DH21" s="424" t="str">
        <f t="shared" si="4"/>
        <v/>
      </c>
      <c r="DI21" s="424" t="str">
        <f>IF(DH21="","",CONCATENATE(競技者データ入力シート!D27,競技者データ入力シート!E27))</f>
        <v/>
      </c>
    </row>
    <row r="22" spans="2:113">
      <c r="B22" t="str">
        <f>IF(競技者データ入力シート!$S$2="","",競技者データ入力シート!$S$2)</f>
        <v/>
      </c>
      <c r="C22" t="str">
        <f>IF(競技者データ入力シート!$D28="","",競技者データ入力シート!$S$3)</f>
        <v/>
      </c>
      <c r="D22" t="str">
        <f>IF(競技者データ入力シート!D28="","",競技者データ入力シート!B28)</f>
        <v/>
      </c>
      <c r="E22" t="str">
        <f>IF(競技者データ入力シート!D28="","",C22&amp;D22)</f>
        <v/>
      </c>
      <c r="F22" t="str">
        <f>IF(競技者データ入力シート!D28="","",競技者データ入力シート!$S$2)</f>
        <v/>
      </c>
      <c r="I22" t="str">
        <f>ASC(IF(競技者データ入力シート!D28="","",競技者データ入力シート!C28))</f>
        <v/>
      </c>
      <c r="J22" t="str">
        <f>IF(競技者データ入力シート!D28="","",TRIM(競技者データ入力シート!D28)&amp;" "&amp;(TRIM(競技者データ入力シート!E28)))</f>
        <v/>
      </c>
      <c r="K22" t="str">
        <f>ASC(IF(競技者データ入力シート!F28="","",TRIM(競技者データ入力シート!F28)&amp;" "&amp;(TRIM(競技者データ入力シート!G28))))</f>
        <v/>
      </c>
      <c r="L22" t="str">
        <f t="shared" si="0"/>
        <v/>
      </c>
      <c r="M22" t="str">
        <f>ASC(IF(競技者データ入力シート!H28="","",競技者データ入力シート!H28))</f>
        <v/>
      </c>
      <c r="N22" t="str">
        <f>ASC(IF(競技者データ入力シート!P28="","",競技者データ入力シート!P28))</f>
        <v/>
      </c>
      <c r="O22" t="str">
        <f>IF(競技者データ入力シート!J28="","",競技者データ入力シート!J28)</f>
        <v/>
      </c>
      <c r="P22" t="str">
        <f>ASC(IF(競技者データ入力シート!K28="","",競技者データ入力シート!K28))</f>
        <v/>
      </c>
      <c r="Q22" t="str">
        <f>ASC(IF(競技者データ入力シート!L28="","",競技者データ入力シート!L28))</f>
        <v/>
      </c>
      <c r="R22" t="str">
        <f>ASC(IF(競技者データ入力シート!M28="","",競技者データ入力シート!M28))</f>
        <v/>
      </c>
      <c r="S22" t="str">
        <f>IF(競技者データ入力シート!O28="","",競技者データ入力シート!O28)</f>
        <v/>
      </c>
      <c r="T22" t="str">
        <f>ASC(IF(競技者データ入力シート!N28="","",競技者データ入力シート!N28))</f>
        <v/>
      </c>
      <c r="U22" s="1" t="str">
        <f>IF($O22="","",IF($O22="男",IFERROR(VLOOKUP(競技者データ入力シート!Q28,データ!$B$2:$C$101,2,FALSE),""),IF($O22="女",IFERROR(VLOOKUP(競技者データ入力シート!Q28,データ!$F$2:$G$101,2,FALSE),""))))</f>
        <v/>
      </c>
      <c r="V22" t="str">
        <f>ASC(IF(競技者データ入力シート!Q28="","",競技者データ入力シート!R28))</f>
        <v/>
      </c>
      <c r="Y22" s="1" t="str">
        <f>IF($O22="","",IF($O22="男",IFERROR(VLOOKUP(競技者データ入力シート!V28,データ!$B$2:$C$101,2,FALSE),""),IF($O22="女",IFERROR(VLOOKUP(競技者データ入力シート!V28,データ!$F$2:$G$101,2,FALSE),""))))</f>
        <v/>
      </c>
      <c r="Z22" t="str">
        <f>ASC(IF(競技者データ入力シート!W28="","",競技者データ入力シート!W28))</f>
        <v/>
      </c>
      <c r="AC22" s="1"/>
      <c r="AG22" s="1"/>
      <c r="AQ22" s="1"/>
      <c r="AR22" s="1"/>
      <c r="AS22" s="9" t="e">
        <f>IF(#REF!="","",#REF!)</f>
        <v>#REF!</v>
      </c>
      <c r="AT22" s="9" t="e">
        <f>IF(#REF!="","",#REF!)</f>
        <v>#REF!</v>
      </c>
      <c r="AU22" s="9"/>
      <c r="AV22" s="9"/>
      <c r="AX22" s="1"/>
      <c r="AZ22" s="1"/>
      <c r="BA22" s="1"/>
      <c r="BC22" s="9"/>
      <c r="BD22" s="9"/>
      <c r="BE22" s="9"/>
      <c r="BF22" s="9"/>
      <c r="BG22" s="9"/>
      <c r="BH22" s="9"/>
      <c r="BI22" s="9"/>
      <c r="BJ22" s="9"/>
      <c r="BK22" s="9"/>
      <c r="BM22" s="9"/>
      <c r="BN22" t="str">
        <f>IF(U22="","",(VLOOKUP(U22,データ!$P$2:$Q$21,2,FALSE)))</f>
        <v/>
      </c>
      <c r="BO22" t="str">
        <f>IF(Y22="","",VLOOKUP(Y22,データ!$P$2:$Q$14,2,FALSE))</f>
        <v/>
      </c>
      <c r="DA22" s="425" t="str">
        <f t="shared" si="1"/>
        <v/>
      </c>
      <c r="DB22" s="425" t="str">
        <f>IF(DA22="","",COUNTIF($DA$2:DA22,DA22))</f>
        <v/>
      </c>
      <c r="DC22" s="425" t="str">
        <f t="shared" si="2"/>
        <v/>
      </c>
      <c r="DD22" s="425" t="str">
        <f>IF(DC22="","",COUNTIF($DC$2:DC22,DC22))</f>
        <v/>
      </c>
      <c r="DF22" s="424" t="str">
        <f t="shared" si="3"/>
        <v/>
      </c>
      <c r="DG22" s="424" t="str">
        <f>IF(DF22="","",CONCATENATE(競技者データ入力シート!D28,競技者データ入力シート!E28))</f>
        <v/>
      </c>
      <c r="DH22" s="424" t="str">
        <f t="shared" si="4"/>
        <v/>
      </c>
      <c r="DI22" s="424" t="str">
        <f>IF(DH22="","",CONCATENATE(競技者データ入力シート!D28,競技者データ入力シート!E28))</f>
        <v/>
      </c>
    </row>
    <row r="23" spans="2:113">
      <c r="B23" t="str">
        <f>IF(競技者データ入力シート!$S$2="","",競技者データ入力シート!$S$2)</f>
        <v/>
      </c>
      <c r="C23" t="str">
        <f>IF(競技者データ入力シート!$D29="","",競技者データ入力シート!$S$3)</f>
        <v/>
      </c>
      <c r="D23" t="str">
        <f>IF(競技者データ入力シート!D29="","",競技者データ入力シート!B29)</f>
        <v/>
      </c>
      <c r="E23" t="str">
        <f>IF(競技者データ入力シート!D29="","",C23&amp;D23)</f>
        <v/>
      </c>
      <c r="F23" t="str">
        <f>IF(競技者データ入力シート!D29="","",競技者データ入力シート!$S$2)</f>
        <v/>
      </c>
      <c r="I23" t="str">
        <f>ASC(IF(競技者データ入力シート!D29="","",競技者データ入力シート!C29))</f>
        <v/>
      </c>
      <c r="J23" t="str">
        <f>IF(競技者データ入力シート!D29="","",TRIM(競技者データ入力シート!D29)&amp;" "&amp;(TRIM(競技者データ入力シート!E29)))</f>
        <v/>
      </c>
      <c r="K23" t="str">
        <f>ASC(IF(競技者データ入力シート!F29="","",TRIM(競技者データ入力シート!F29)&amp;" "&amp;(TRIM(競技者データ入力シート!G29))))</f>
        <v/>
      </c>
      <c r="L23" t="str">
        <f t="shared" si="0"/>
        <v/>
      </c>
      <c r="M23" t="str">
        <f>ASC(IF(競技者データ入力シート!H29="","",競技者データ入力シート!H29))</f>
        <v/>
      </c>
      <c r="N23" t="str">
        <f>ASC(IF(競技者データ入力シート!P29="","",競技者データ入力シート!P29))</f>
        <v/>
      </c>
      <c r="O23" t="str">
        <f>IF(競技者データ入力シート!J29="","",競技者データ入力シート!J29)</f>
        <v/>
      </c>
      <c r="P23" t="str">
        <f>ASC(IF(競技者データ入力シート!K29="","",競技者データ入力シート!K29))</f>
        <v/>
      </c>
      <c r="Q23" t="str">
        <f>ASC(IF(競技者データ入力シート!L29="","",競技者データ入力シート!L29))</f>
        <v/>
      </c>
      <c r="R23" t="str">
        <f>ASC(IF(競技者データ入力シート!M29="","",競技者データ入力シート!M29))</f>
        <v/>
      </c>
      <c r="S23" t="str">
        <f>IF(競技者データ入力シート!O29="","",競技者データ入力シート!O29)</f>
        <v/>
      </c>
      <c r="T23" t="str">
        <f>ASC(IF(競技者データ入力シート!N29="","",競技者データ入力シート!N29))</f>
        <v/>
      </c>
      <c r="U23" s="1" t="str">
        <f>IF($O23="","",IF($O23="男",IFERROR(VLOOKUP(競技者データ入力シート!Q29,データ!$B$2:$C$101,2,FALSE),""),IF($O23="女",IFERROR(VLOOKUP(競技者データ入力シート!Q29,データ!$F$2:$G$101,2,FALSE),""))))</f>
        <v/>
      </c>
      <c r="V23" t="str">
        <f>ASC(IF(競技者データ入力シート!Q29="","",競技者データ入力シート!R29))</f>
        <v/>
      </c>
      <c r="Y23" s="1" t="str">
        <f>IF($O23="","",IF($O23="男",IFERROR(VLOOKUP(競技者データ入力シート!V29,データ!$B$2:$C$101,2,FALSE),""),IF($O23="女",IFERROR(VLOOKUP(競技者データ入力シート!V29,データ!$F$2:$G$101,2,FALSE),""))))</f>
        <v/>
      </c>
      <c r="Z23" t="str">
        <f>ASC(IF(競技者データ入力シート!W29="","",競技者データ入力シート!W29))</f>
        <v/>
      </c>
      <c r="AC23" s="1"/>
      <c r="AG23" s="1"/>
      <c r="AQ23" s="1"/>
      <c r="AR23" s="1"/>
      <c r="AS23" s="9" t="e">
        <f>IF(#REF!="","",#REF!)</f>
        <v>#REF!</v>
      </c>
      <c r="AT23" s="9" t="e">
        <f>IF(#REF!="","",#REF!)</f>
        <v>#REF!</v>
      </c>
      <c r="AU23" s="9"/>
      <c r="AV23" s="9"/>
      <c r="AX23" s="1"/>
      <c r="AZ23" s="1"/>
      <c r="BA23" s="1"/>
      <c r="BC23" s="9"/>
      <c r="BD23" s="9"/>
      <c r="BE23" s="9"/>
      <c r="BF23" s="9"/>
      <c r="BG23" s="9"/>
      <c r="BH23" s="9"/>
      <c r="BI23" s="9"/>
      <c r="BJ23" s="9"/>
      <c r="BK23" s="9"/>
      <c r="BM23" s="9"/>
      <c r="BN23" t="str">
        <f>IF(U23="","",(VLOOKUP(U23,データ!$P$2:$Q$21,2,FALSE)))</f>
        <v/>
      </c>
      <c r="BO23" t="str">
        <f>IF(Y23="","",VLOOKUP(Y23,データ!$P$2:$Q$14,2,FALSE))</f>
        <v/>
      </c>
      <c r="DA23" s="425" t="str">
        <f t="shared" si="1"/>
        <v/>
      </c>
      <c r="DB23" s="425" t="str">
        <f>IF(DA23="","",COUNTIF($DA$2:DA23,DA23))</f>
        <v/>
      </c>
      <c r="DC23" s="425" t="str">
        <f t="shared" si="2"/>
        <v/>
      </c>
      <c r="DD23" s="425" t="str">
        <f>IF(DC23="","",COUNTIF($DC$2:DC23,DC23))</f>
        <v/>
      </c>
      <c r="DF23" s="424" t="str">
        <f t="shared" si="3"/>
        <v/>
      </c>
      <c r="DG23" s="424" t="str">
        <f>IF(DF23="","",CONCATENATE(競技者データ入力シート!D29,競技者データ入力シート!E29))</f>
        <v/>
      </c>
      <c r="DH23" s="424" t="str">
        <f t="shared" si="4"/>
        <v/>
      </c>
      <c r="DI23" s="424" t="str">
        <f>IF(DH23="","",CONCATENATE(競技者データ入力シート!D29,競技者データ入力シート!E29))</f>
        <v/>
      </c>
    </row>
    <row r="24" spans="2:113">
      <c r="B24" t="str">
        <f>IF(競技者データ入力シート!$S$2="","",競技者データ入力シート!$S$2)</f>
        <v/>
      </c>
      <c r="C24" t="str">
        <f>IF(競技者データ入力シート!$D30="","",競技者データ入力シート!$S$3)</f>
        <v/>
      </c>
      <c r="D24" t="str">
        <f>IF(競技者データ入力シート!D30="","",競技者データ入力シート!B30)</f>
        <v/>
      </c>
      <c r="E24" t="str">
        <f>IF(競技者データ入力シート!D30="","",C24&amp;D24)</f>
        <v/>
      </c>
      <c r="F24" t="str">
        <f>IF(競技者データ入力シート!D30="","",競技者データ入力シート!$S$2)</f>
        <v/>
      </c>
      <c r="I24" t="str">
        <f>ASC(IF(競技者データ入力シート!D30="","",競技者データ入力シート!C30))</f>
        <v/>
      </c>
      <c r="J24" t="str">
        <f>IF(競技者データ入力シート!D30="","",TRIM(競技者データ入力シート!D30)&amp;" "&amp;(TRIM(競技者データ入力シート!E30)))</f>
        <v/>
      </c>
      <c r="K24" t="str">
        <f>ASC(IF(競技者データ入力シート!F30="","",TRIM(競技者データ入力シート!F30)&amp;" "&amp;(TRIM(競技者データ入力シート!G30))))</f>
        <v/>
      </c>
      <c r="L24" t="str">
        <f t="shared" si="0"/>
        <v/>
      </c>
      <c r="M24" t="str">
        <f>ASC(IF(競技者データ入力シート!H30="","",競技者データ入力シート!H30))</f>
        <v/>
      </c>
      <c r="N24" t="str">
        <f>ASC(IF(競技者データ入力シート!P30="","",競技者データ入力シート!P30))</f>
        <v/>
      </c>
      <c r="O24" t="str">
        <f>IF(競技者データ入力シート!J30="","",競技者データ入力シート!J30)</f>
        <v/>
      </c>
      <c r="P24" t="str">
        <f>ASC(IF(競技者データ入力シート!K30="","",競技者データ入力シート!K30))</f>
        <v/>
      </c>
      <c r="Q24" t="str">
        <f>ASC(IF(競技者データ入力シート!L30="","",競技者データ入力シート!L30))</f>
        <v/>
      </c>
      <c r="R24" t="str">
        <f>ASC(IF(競技者データ入力シート!M30="","",競技者データ入力シート!M30))</f>
        <v/>
      </c>
      <c r="S24" t="str">
        <f>IF(競技者データ入力シート!O30="","",競技者データ入力シート!O30)</f>
        <v/>
      </c>
      <c r="T24" t="str">
        <f>ASC(IF(競技者データ入力シート!N30="","",競技者データ入力シート!N30))</f>
        <v/>
      </c>
      <c r="U24" s="1" t="str">
        <f>IF($O24="","",IF($O24="男",IFERROR(VLOOKUP(競技者データ入力シート!Q30,データ!$B$2:$C$101,2,FALSE),""),IF($O24="女",IFERROR(VLOOKUP(競技者データ入力シート!Q30,データ!$F$2:$G$101,2,FALSE),""))))</f>
        <v/>
      </c>
      <c r="V24" t="str">
        <f>ASC(IF(競技者データ入力シート!Q30="","",競技者データ入力シート!R30))</f>
        <v/>
      </c>
      <c r="Y24" s="1" t="str">
        <f>IF($O24="","",IF($O24="男",IFERROR(VLOOKUP(競技者データ入力シート!V30,データ!$B$2:$C$101,2,FALSE),""),IF($O24="女",IFERROR(VLOOKUP(競技者データ入力シート!V30,データ!$F$2:$G$101,2,FALSE),""))))</f>
        <v/>
      </c>
      <c r="Z24" t="str">
        <f>ASC(IF(競技者データ入力シート!W30="","",競技者データ入力シート!W30))</f>
        <v/>
      </c>
      <c r="AC24" s="1"/>
      <c r="AG24" s="1"/>
      <c r="AQ24" s="1"/>
      <c r="AR24" s="1"/>
      <c r="AS24" s="9" t="e">
        <f>IF(#REF!="","",#REF!)</f>
        <v>#REF!</v>
      </c>
      <c r="AT24" s="9" t="e">
        <f>IF(#REF!="","",#REF!)</f>
        <v>#REF!</v>
      </c>
      <c r="AU24" s="9"/>
      <c r="AV24" s="9"/>
      <c r="AX24" s="1"/>
      <c r="AZ24" s="1"/>
      <c r="BA24" s="1"/>
      <c r="BC24" s="9"/>
      <c r="BD24" s="9"/>
      <c r="BE24" s="9"/>
      <c r="BF24" s="9"/>
      <c r="BG24" s="9"/>
      <c r="BH24" s="9"/>
      <c r="BI24" s="9"/>
      <c r="BJ24" s="9"/>
      <c r="BK24" s="9"/>
      <c r="BM24" s="9"/>
      <c r="BN24" t="str">
        <f>IF(U24="","",(VLOOKUP(U24,データ!$P$2:$Q$21,2,FALSE)))</f>
        <v/>
      </c>
      <c r="BO24" t="str">
        <f>IF(Y24="","",VLOOKUP(Y24,データ!$P$2:$Q$14,2,FALSE))</f>
        <v/>
      </c>
      <c r="DA24" s="425" t="str">
        <f t="shared" si="1"/>
        <v/>
      </c>
      <c r="DB24" s="425" t="str">
        <f>IF(DA24="","",COUNTIF($DA$2:DA24,DA24))</f>
        <v/>
      </c>
      <c r="DC24" s="425" t="str">
        <f t="shared" si="2"/>
        <v/>
      </c>
      <c r="DD24" s="425" t="str">
        <f>IF(DC24="","",COUNTIF($DC$2:DC24,DC24))</f>
        <v/>
      </c>
      <c r="DF24" s="424" t="str">
        <f t="shared" si="3"/>
        <v/>
      </c>
      <c r="DG24" s="424" t="str">
        <f>IF(DF24="","",CONCATENATE(競技者データ入力シート!D30,競技者データ入力シート!E30))</f>
        <v/>
      </c>
      <c r="DH24" s="424" t="str">
        <f t="shared" si="4"/>
        <v/>
      </c>
      <c r="DI24" s="424" t="str">
        <f>IF(DH24="","",CONCATENATE(競技者データ入力シート!D30,競技者データ入力シート!E30))</f>
        <v/>
      </c>
    </row>
    <row r="25" spans="2:113">
      <c r="B25" t="str">
        <f>IF(競技者データ入力シート!$S$2="","",競技者データ入力シート!$S$2)</f>
        <v/>
      </c>
      <c r="C25" t="str">
        <f>IF(競技者データ入力シート!$D31="","",競技者データ入力シート!$S$3)</f>
        <v/>
      </c>
      <c r="D25" t="str">
        <f>IF(競技者データ入力シート!D31="","",競技者データ入力シート!B31)</f>
        <v/>
      </c>
      <c r="E25" t="str">
        <f>IF(競技者データ入力シート!D31="","",C25&amp;D25)</f>
        <v/>
      </c>
      <c r="F25" t="str">
        <f>IF(競技者データ入力シート!D31="","",競技者データ入力シート!$S$2)</f>
        <v/>
      </c>
      <c r="I25" t="str">
        <f>ASC(IF(競技者データ入力シート!D31="","",競技者データ入力シート!C31))</f>
        <v/>
      </c>
      <c r="J25" t="str">
        <f>IF(競技者データ入力シート!D31="","",TRIM(競技者データ入力シート!D31)&amp;" "&amp;(TRIM(競技者データ入力シート!E31)))</f>
        <v/>
      </c>
      <c r="K25" t="str">
        <f>ASC(IF(競技者データ入力シート!F31="","",TRIM(競技者データ入力シート!F31)&amp;" "&amp;(TRIM(競技者データ入力シート!G31))))</f>
        <v/>
      </c>
      <c r="L25" t="str">
        <f t="shared" si="0"/>
        <v/>
      </c>
      <c r="M25" t="str">
        <f>ASC(IF(競技者データ入力シート!H31="","",競技者データ入力シート!H31))</f>
        <v/>
      </c>
      <c r="N25" t="str">
        <f>ASC(IF(競技者データ入力シート!P31="","",競技者データ入力シート!P31))</f>
        <v/>
      </c>
      <c r="O25" t="str">
        <f>IF(競技者データ入力シート!J31="","",競技者データ入力シート!J31)</f>
        <v/>
      </c>
      <c r="P25" t="str">
        <f>ASC(IF(競技者データ入力シート!K31="","",競技者データ入力シート!K31))</f>
        <v/>
      </c>
      <c r="Q25" t="str">
        <f>ASC(IF(競技者データ入力シート!L31="","",競技者データ入力シート!L31))</f>
        <v/>
      </c>
      <c r="R25" t="str">
        <f>ASC(IF(競技者データ入力シート!M31="","",競技者データ入力シート!M31))</f>
        <v/>
      </c>
      <c r="S25" t="str">
        <f>IF(競技者データ入力シート!O31="","",競技者データ入力シート!O31)</f>
        <v/>
      </c>
      <c r="T25" t="str">
        <f>ASC(IF(競技者データ入力シート!N31="","",競技者データ入力シート!N31))</f>
        <v/>
      </c>
      <c r="U25" s="1" t="str">
        <f>IF($O25="","",IF($O25="男",IFERROR(VLOOKUP(競技者データ入力シート!Q31,データ!$B$2:$C$101,2,FALSE),""),IF($O25="女",IFERROR(VLOOKUP(競技者データ入力シート!Q31,データ!$F$2:$G$101,2,FALSE),""))))</f>
        <v/>
      </c>
      <c r="V25" t="str">
        <f>ASC(IF(競技者データ入力シート!Q31="","",競技者データ入力シート!R31))</f>
        <v/>
      </c>
      <c r="Y25" s="1" t="str">
        <f>IF($O25="","",IF($O25="男",IFERROR(VLOOKUP(競技者データ入力シート!V31,データ!$B$2:$C$101,2,FALSE),""),IF($O25="女",IFERROR(VLOOKUP(競技者データ入力シート!V31,データ!$F$2:$G$101,2,FALSE),""))))</f>
        <v/>
      </c>
      <c r="Z25" t="str">
        <f>ASC(IF(競技者データ入力シート!W31="","",競技者データ入力シート!W31))</f>
        <v/>
      </c>
      <c r="AC25" s="1"/>
      <c r="AG25" s="1"/>
      <c r="AQ25" s="1"/>
      <c r="AR25" s="1"/>
      <c r="AS25" s="9" t="e">
        <f>IF(#REF!="","",#REF!)</f>
        <v>#REF!</v>
      </c>
      <c r="AT25" s="9" t="e">
        <f>IF(#REF!="","",#REF!)</f>
        <v>#REF!</v>
      </c>
      <c r="AU25" s="9"/>
      <c r="AV25" s="9"/>
      <c r="AX25" s="1"/>
      <c r="AZ25" s="1"/>
      <c r="BA25" s="1"/>
      <c r="BC25" s="9"/>
      <c r="BD25" s="9"/>
      <c r="BE25" s="9"/>
      <c r="BF25" s="9"/>
      <c r="BG25" s="9"/>
      <c r="BH25" s="9"/>
      <c r="BI25" s="9"/>
      <c r="BJ25" s="9"/>
      <c r="BK25" s="9"/>
      <c r="BM25" s="9"/>
      <c r="BN25" t="str">
        <f>IF(U25="","",(VLOOKUP(U25,データ!$P$2:$Q$21,2,FALSE)))</f>
        <v/>
      </c>
      <c r="BO25" t="str">
        <f>IF(Y25="","",VLOOKUP(Y25,データ!$P$2:$Q$14,2,FALSE))</f>
        <v/>
      </c>
      <c r="DA25" s="425" t="str">
        <f t="shared" si="1"/>
        <v/>
      </c>
      <c r="DB25" s="425" t="str">
        <f>IF(DA25="","",COUNTIF($DA$2:DA25,DA25))</f>
        <v/>
      </c>
      <c r="DC25" s="425" t="str">
        <f t="shared" si="2"/>
        <v/>
      </c>
      <c r="DD25" s="425" t="str">
        <f>IF(DC25="","",COUNTIF($DC$2:DC25,DC25))</f>
        <v/>
      </c>
      <c r="DF25" s="424" t="str">
        <f t="shared" si="3"/>
        <v/>
      </c>
      <c r="DG25" s="424" t="str">
        <f>IF(DF25="","",CONCATENATE(競技者データ入力シート!D31,競技者データ入力シート!E31))</f>
        <v/>
      </c>
      <c r="DH25" s="424" t="str">
        <f t="shared" si="4"/>
        <v/>
      </c>
      <c r="DI25" s="424" t="str">
        <f>IF(DH25="","",CONCATENATE(競技者データ入力シート!D31,競技者データ入力シート!E31))</f>
        <v/>
      </c>
    </row>
    <row r="26" spans="2:113">
      <c r="B26" t="str">
        <f>IF(競技者データ入力シート!$S$2="","",競技者データ入力シート!$S$2)</f>
        <v/>
      </c>
      <c r="C26" t="str">
        <f>IF(競技者データ入力シート!$D32="","",競技者データ入力シート!$S$3)</f>
        <v/>
      </c>
      <c r="D26" t="str">
        <f>IF(競技者データ入力シート!D32="","",競技者データ入力シート!B32)</f>
        <v/>
      </c>
      <c r="E26" t="str">
        <f>IF(競技者データ入力シート!D32="","",C26&amp;D26)</f>
        <v/>
      </c>
      <c r="F26" t="str">
        <f>IF(競技者データ入力シート!D32="","",競技者データ入力シート!$S$2)</f>
        <v/>
      </c>
      <c r="I26" t="str">
        <f>ASC(IF(競技者データ入力シート!D32="","",競技者データ入力シート!C32))</f>
        <v/>
      </c>
      <c r="J26" t="str">
        <f>IF(競技者データ入力シート!D32="","",TRIM(競技者データ入力シート!D32)&amp;" "&amp;(TRIM(競技者データ入力シート!E32)))</f>
        <v/>
      </c>
      <c r="K26" t="str">
        <f>ASC(IF(競技者データ入力シート!F32="","",TRIM(競技者データ入力シート!F32)&amp;" "&amp;(TRIM(競技者データ入力シート!G32))))</f>
        <v/>
      </c>
      <c r="L26" t="str">
        <f t="shared" si="0"/>
        <v/>
      </c>
      <c r="M26" t="str">
        <f>ASC(IF(競技者データ入力シート!H32="","",競技者データ入力シート!H32))</f>
        <v/>
      </c>
      <c r="N26" t="str">
        <f>ASC(IF(競技者データ入力シート!P32="","",競技者データ入力シート!P32))</f>
        <v/>
      </c>
      <c r="O26" t="str">
        <f>IF(競技者データ入力シート!J32="","",競技者データ入力シート!J32)</f>
        <v/>
      </c>
      <c r="P26" t="str">
        <f>ASC(IF(競技者データ入力シート!K32="","",競技者データ入力シート!K32))</f>
        <v/>
      </c>
      <c r="Q26" t="str">
        <f>ASC(IF(競技者データ入力シート!L32="","",競技者データ入力シート!L32))</f>
        <v/>
      </c>
      <c r="R26" t="str">
        <f>ASC(IF(競技者データ入力シート!M32="","",競技者データ入力シート!M32))</f>
        <v/>
      </c>
      <c r="S26" t="str">
        <f>IF(競技者データ入力シート!O32="","",競技者データ入力シート!O32)</f>
        <v/>
      </c>
      <c r="T26" t="str">
        <f>ASC(IF(競技者データ入力シート!N32="","",競技者データ入力シート!N32))</f>
        <v/>
      </c>
      <c r="U26" s="1" t="str">
        <f>IF($O26="","",IF($O26="男",IFERROR(VLOOKUP(競技者データ入力シート!Q32,データ!$B$2:$C$101,2,FALSE),""),IF($O26="女",IFERROR(VLOOKUP(競技者データ入力シート!Q32,データ!$F$2:$G$101,2,FALSE),""))))</f>
        <v/>
      </c>
      <c r="V26" t="str">
        <f>ASC(IF(競技者データ入力シート!Q32="","",競技者データ入力シート!R32))</f>
        <v/>
      </c>
      <c r="Y26" s="1" t="str">
        <f>IF($O26="","",IF($O26="男",IFERROR(VLOOKUP(競技者データ入力シート!V32,データ!$B$2:$C$101,2,FALSE),""),IF($O26="女",IFERROR(VLOOKUP(競技者データ入力シート!V32,データ!$F$2:$G$101,2,FALSE),""))))</f>
        <v/>
      </c>
      <c r="Z26" t="str">
        <f>ASC(IF(競技者データ入力シート!W32="","",競技者データ入力シート!W32))</f>
        <v/>
      </c>
      <c r="AC26" s="1"/>
      <c r="AG26" s="1"/>
      <c r="AQ26" s="1"/>
      <c r="AR26" s="1"/>
      <c r="AS26" s="9" t="e">
        <f>IF(#REF!="","",#REF!)</f>
        <v>#REF!</v>
      </c>
      <c r="AT26" s="9" t="e">
        <f>IF(#REF!="","",#REF!)</f>
        <v>#REF!</v>
      </c>
      <c r="AU26" s="9"/>
      <c r="AV26" s="9"/>
      <c r="AX26" s="1"/>
      <c r="AZ26" s="1"/>
      <c r="BA26" s="1"/>
      <c r="BC26" s="9"/>
      <c r="BD26" s="9"/>
      <c r="BE26" s="9"/>
      <c r="BF26" s="9"/>
      <c r="BG26" s="9"/>
      <c r="BH26" s="9"/>
      <c r="BI26" s="9"/>
      <c r="BJ26" s="9"/>
      <c r="BK26" s="9"/>
      <c r="BM26" s="9"/>
      <c r="BN26" t="str">
        <f>IF(U26="","",(VLOOKUP(U26,データ!$P$2:$Q$21,2,FALSE)))</f>
        <v/>
      </c>
      <c r="BO26" t="str">
        <f>IF(Y26="","",VLOOKUP(Y26,データ!$P$2:$Q$14,2,FALSE))</f>
        <v/>
      </c>
      <c r="DA26" s="425" t="str">
        <f t="shared" si="1"/>
        <v/>
      </c>
      <c r="DB26" s="425" t="str">
        <f>IF(DA26="","",COUNTIF($DA$2:DA26,DA26))</f>
        <v/>
      </c>
      <c r="DC26" s="425" t="str">
        <f t="shared" si="2"/>
        <v/>
      </c>
      <c r="DD26" s="425" t="str">
        <f>IF(DC26="","",COUNTIF($DC$2:DC26,DC26))</f>
        <v/>
      </c>
      <c r="DF26" s="424" t="str">
        <f t="shared" si="3"/>
        <v/>
      </c>
      <c r="DG26" s="424" t="str">
        <f>IF(DF26="","",CONCATENATE(競技者データ入力シート!D32,競技者データ入力シート!E32))</f>
        <v/>
      </c>
      <c r="DH26" s="424" t="str">
        <f t="shared" si="4"/>
        <v/>
      </c>
      <c r="DI26" s="424" t="str">
        <f>IF(DH26="","",CONCATENATE(競技者データ入力シート!D32,競技者データ入力シート!E32))</f>
        <v/>
      </c>
    </row>
    <row r="27" spans="2:113">
      <c r="B27" t="str">
        <f>IF(競技者データ入力シート!$S$2="","",競技者データ入力シート!$S$2)</f>
        <v/>
      </c>
      <c r="C27" t="str">
        <f>IF(競技者データ入力シート!$D33="","",競技者データ入力シート!$S$3)</f>
        <v/>
      </c>
      <c r="D27" t="str">
        <f>IF(競技者データ入力シート!D33="","",競技者データ入力シート!B33)</f>
        <v/>
      </c>
      <c r="E27" t="str">
        <f>IF(競技者データ入力シート!D33="","",C27&amp;D27)</f>
        <v/>
      </c>
      <c r="F27" t="str">
        <f>IF(競技者データ入力シート!D33="","",競技者データ入力シート!$S$2)</f>
        <v/>
      </c>
      <c r="I27" t="str">
        <f>ASC(IF(競技者データ入力シート!D33="","",競技者データ入力シート!C33))</f>
        <v/>
      </c>
      <c r="J27" t="str">
        <f>IF(競技者データ入力シート!D33="","",TRIM(競技者データ入力シート!D33)&amp;" "&amp;(TRIM(競技者データ入力シート!E33)))</f>
        <v/>
      </c>
      <c r="K27" t="str">
        <f>ASC(IF(競技者データ入力シート!F33="","",TRIM(競技者データ入力シート!F33)&amp;" "&amp;(TRIM(競技者データ入力シート!G33))))</f>
        <v/>
      </c>
      <c r="L27" t="str">
        <f t="shared" si="0"/>
        <v/>
      </c>
      <c r="M27" t="str">
        <f>ASC(IF(競技者データ入力シート!H33="","",競技者データ入力シート!H33))</f>
        <v/>
      </c>
      <c r="N27" t="str">
        <f>ASC(IF(競技者データ入力シート!P33="","",競技者データ入力シート!P33))</f>
        <v/>
      </c>
      <c r="O27" t="str">
        <f>IF(競技者データ入力シート!J33="","",競技者データ入力シート!J33)</f>
        <v/>
      </c>
      <c r="P27" t="str">
        <f>ASC(IF(競技者データ入力シート!K33="","",競技者データ入力シート!K33))</f>
        <v/>
      </c>
      <c r="Q27" t="str">
        <f>ASC(IF(競技者データ入力シート!L33="","",競技者データ入力シート!L33))</f>
        <v/>
      </c>
      <c r="R27" t="str">
        <f>ASC(IF(競技者データ入力シート!M33="","",競技者データ入力シート!M33))</f>
        <v/>
      </c>
      <c r="S27" t="str">
        <f>IF(競技者データ入力シート!O33="","",競技者データ入力シート!O33)</f>
        <v/>
      </c>
      <c r="T27" t="str">
        <f>ASC(IF(競技者データ入力シート!N33="","",競技者データ入力シート!N33))</f>
        <v/>
      </c>
      <c r="U27" s="1" t="str">
        <f>IF($O27="","",IF($O27="男",IFERROR(VLOOKUP(競技者データ入力シート!Q33,データ!$B$2:$C$101,2,FALSE),""),IF($O27="女",IFERROR(VLOOKUP(競技者データ入力シート!Q33,データ!$F$2:$G$101,2,FALSE),""))))</f>
        <v/>
      </c>
      <c r="V27" t="str">
        <f>ASC(IF(競技者データ入力シート!Q33="","",競技者データ入力シート!R33))</f>
        <v/>
      </c>
      <c r="Y27" s="1" t="str">
        <f>IF($O27="","",IF($O27="男",IFERROR(VLOOKUP(競技者データ入力シート!V33,データ!$B$2:$C$101,2,FALSE),""),IF($O27="女",IFERROR(VLOOKUP(競技者データ入力シート!V33,データ!$F$2:$G$101,2,FALSE),""))))</f>
        <v/>
      </c>
      <c r="Z27" t="str">
        <f>ASC(IF(競技者データ入力シート!W33="","",競技者データ入力シート!W33))</f>
        <v/>
      </c>
      <c r="AC27" s="1"/>
      <c r="AG27" s="1"/>
      <c r="AQ27" s="1"/>
      <c r="AR27" s="1"/>
      <c r="AS27" s="9" t="e">
        <f>IF(#REF!="","",#REF!)</f>
        <v>#REF!</v>
      </c>
      <c r="AT27" s="9" t="e">
        <f>IF(#REF!="","",#REF!)</f>
        <v>#REF!</v>
      </c>
      <c r="AU27" s="9"/>
      <c r="AV27" s="9"/>
      <c r="AX27" s="1"/>
      <c r="AZ27" s="1"/>
      <c r="BA27" s="1"/>
      <c r="BC27" s="9"/>
      <c r="BD27" s="9"/>
      <c r="BE27" s="9"/>
      <c r="BF27" s="9"/>
      <c r="BG27" s="9"/>
      <c r="BH27" s="9"/>
      <c r="BI27" s="9"/>
      <c r="BJ27" s="9"/>
      <c r="BK27" s="9"/>
      <c r="BM27" s="9"/>
      <c r="BN27" t="str">
        <f>IF(U27="","",(VLOOKUP(U27,データ!$P$2:$Q$21,2,FALSE)))</f>
        <v/>
      </c>
      <c r="BO27" t="str">
        <f>IF(Y27="","",VLOOKUP(Y27,データ!$P$2:$Q$14,2,FALSE))</f>
        <v/>
      </c>
      <c r="DA27" s="425" t="str">
        <f t="shared" si="1"/>
        <v/>
      </c>
      <c r="DB27" s="425" t="str">
        <f>IF(DA27="","",COUNTIF($DA$2:DA27,DA27))</f>
        <v/>
      </c>
      <c r="DC27" s="425" t="str">
        <f t="shared" si="2"/>
        <v/>
      </c>
      <c r="DD27" s="425" t="str">
        <f>IF(DC27="","",COUNTIF($DC$2:DC27,DC27))</f>
        <v/>
      </c>
      <c r="DF27" s="424" t="str">
        <f t="shared" si="3"/>
        <v/>
      </c>
      <c r="DG27" s="424" t="str">
        <f>IF(DF27="","",CONCATENATE(競技者データ入力シート!D33,競技者データ入力シート!E33))</f>
        <v/>
      </c>
      <c r="DH27" s="424" t="str">
        <f t="shared" si="4"/>
        <v/>
      </c>
      <c r="DI27" s="424" t="str">
        <f>IF(DH27="","",CONCATENATE(競技者データ入力シート!D33,競技者データ入力シート!E33))</f>
        <v/>
      </c>
    </row>
    <row r="28" spans="2:113">
      <c r="B28" t="str">
        <f>IF(競技者データ入力シート!$S$2="","",競技者データ入力シート!$S$2)</f>
        <v/>
      </c>
      <c r="C28" t="str">
        <f>IF(競技者データ入力シート!$D34="","",競技者データ入力シート!$S$3)</f>
        <v/>
      </c>
      <c r="D28" t="str">
        <f>IF(競技者データ入力シート!D34="","",競技者データ入力シート!B34)</f>
        <v/>
      </c>
      <c r="E28" t="str">
        <f>IF(競技者データ入力シート!D34="","",C28&amp;D28)</f>
        <v/>
      </c>
      <c r="F28" t="str">
        <f>IF(競技者データ入力シート!D34="","",競技者データ入力シート!$S$2)</f>
        <v/>
      </c>
      <c r="I28" t="str">
        <f>ASC(IF(競技者データ入力シート!D34="","",競技者データ入力シート!C34))</f>
        <v/>
      </c>
      <c r="J28" t="str">
        <f>IF(競技者データ入力シート!D34="","",TRIM(競技者データ入力シート!D34)&amp;" "&amp;(TRIM(競技者データ入力シート!E34)))</f>
        <v/>
      </c>
      <c r="K28" t="str">
        <f>ASC(IF(競技者データ入力シート!F34="","",TRIM(競技者データ入力シート!F34)&amp;" "&amp;(TRIM(競技者データ入力シート!G34))))</f>
        <v/>
      </c>
      <c r="L28" t="str">
        <f t="shared" si="0"/>
        <v/>
      </c>
      <c r="M28" t="str">
        <f>ASC(IF(競技者データ入力シート!H34="","",競技者データ入力シート!H34))</f>
        <v/>
      </c>
      <c r="N28" t="str">
        <f>ASC(IF(競技者データ入力シート!P34="","",競技者データ入力シート!P34))</f>
        <v/>
      </c>
      <c r="O28" t="str">
        <f>IF(競技者データ入力シート!J34="","",競技者データ入力シート!J34)</f>
        <v/>
      </c>
      <c r="P28" t="str">
        <f>ASC(IF(競技者データ入力シート!K34="","",競技者データ入力シート!K34))</f>
        <v/>
      </c>
      <c r="Q28" t="str">
        <f>ASC(IF(競技者データ入力シート!L34="","",競技者データ入力シート!L34))</f>
        <v/>
      </c>
      <c r="R28" t="str">
        <f>ASC(IF(競技者データ入力シート!M34="","",競技者データ入力シート!M34))</f>
        <v/>
      </c>
      <c r="S28" t="str">
        <f>IF(競技者データ入力シート!O34="","",競技者データ入力シート!O34)</f>
        <v/>
      </c>
      <c r="T28" t="str">
        <f>ASC(IF(競技者データ入力シート!N34="","",競技者データ入力シート!N34))</f>
        <v/>
      </c>
      <c r="U28" s="1" t="str">
        <f>IF($O28="","",IF($O28="男",IFERROR(VLOOKUP(競技者データ入力シート!Q34,データ!$B$2:$C$101,2,FALSE),""),IF($O28="女",IFERROR(VLOOKUP(競技者データ入力シート!Q34,データ!$F$2:$G$101,2,FALSE),""))))</f>
        <v/>
      </c>
      <c r="V28" t="str">
        <f>ASC(IF(競技者データ入力シート!Q34="","",競技者データ入力シート!R34))</f>
        <v/>
      </c>
      <c r="Y28" s="1" t="str">
        <f>IF($O28="","",IF($O28="男",IFERROR(VLOOKUP(競技者データ入力シート!V34,データ!$B$2:$C$101,2,FALSE),""),IF($O28="女",IFERROR(VLOOKUP(競技者データ入力シート!V34,データ!$F$2:$G$101,2,FALSE),""))))</f>
        <v/>
      </c>
      <c r="Z28" t="str">
        <f>ASC(IF(競技者データ入力シート!W34="","",競技者データ入力シート!W34))</f>
        <v/>
      </c>
      <c r="AC28" s="1"/>
      <c r="AG28" s="1"/>
      <c r="AQ28" s="1"/>
      <c r="AR28" s="1"/>
      <c r="AS28" s="9" t="e">
        <f>IF(#REF!="","",#REF!)</f>
        <v>#REF!</v>
      </c>
      <c r="AT28" s="9" t="e">
        <f>IF(#REF!="","",#REF!)</f>
        <v>#REF!</v>
      </c>
      <c r="AU28" s="9"/>
      <c r="AV28" s="9"/>
      <c r="AX28" s="1"/>
      <c r="AZ28" s="1"/>
      <c r="BA28" s="1"/>
      <c r="BC28" s="9"/>
      <c r="BD28" s="9"/>
      <c r="BE28" s="9"/>
      <c r="BF28" s="9"/>
      <c r="BG28" s="9"/>
      <c r="BH28" s="9"/>
      <c r="BI28" s="9"/>
      <c r="BJ28" s="9"/>
      <c r="BK28" s="9"/>
      <c r="BM28" s="9"/>
      <c r="BN28" t="str">
        <f>IF(U28="","",(VLOOKUP(U28,データ!$P$2:$Q$21,2,FALSE)))</f>
        <v/>
      </c>
      <c r="BO28" t="str">
        <f>IF(Y28="","",VLOOKUP(Y28,データ!$P$2:$Q$14,2,FALSE))</f>
        <v/>
      </c>
      <c r="DA28" s="425" t="str">
        <f t="shared" si="1"/>
        <v/>
      </c>
      <c r="DB28" s="425" t="str">
        <f>IF(DA28="","",COUNTIF($DA$2:DA28,DA28))</f>
        <v/>
      </c>
      <c r="DC28" s="425" t="str">
        <f t="shared" si="2"/>
        <v/>
      </c>
      <c r="DD28" s="425" t="str">
        <f>IF(DC28="","",COUNTIF($DC$2:DC28,DC28))</f>
        <v/>
      </c>
      <c r="DF28" s="424" t="str">
        <f t="shared" si="3"/>
        <v/>
      </c>
      <c r="DG28" s="424" t="str">
        <f>IF(DF28="","",CONCATENATE(競技者データ入力シート!D34,競技者データ入力シート!E34))</f>
        <v/>
      </c>
      <c r="DH28" s="424" t="str">
        <f t="shared" si="4"/>
        <v/>
      </c>
      <c r="DI28" s="424" t="str">
        <f>IF(DH28="","",CONCATENATE(競技者データ入力シート!D34,競技者データ入力シート!E34))</f>
        <v/>
      </c>
    </row>
    <row r="29" spans="2:113">
      <c r="B29" t="str">
        <f>IF(競技者データ入力シート!$S$2="","",競技者データ入力シート!$S$2)</f>
        <v/>
      </c>
      <c r="C29" t="str">
        <f>IF(競技者データ入力シート!$D35="","",競技者データ入力シート!$S$3)</f>
        <v/>
      </c>
      <c r="D29" t="str">
        <f>IF(競技者データ入力シート!D35="","",競技者データ入力シート!B35)</f>
        <v/>
      </c>
      <c r="E29" t="str">
        <f>IF(競技者データ入力シート!D35="","",C29&amp;D29)</f>
        <v/>
      </c>
      <c r="F29" t="str">
        <f>IF(競技者データ入力シート!D35="","",競技者データ入力シート!$S$2)</f>
        <v/>
      </c>
      <c r="I29" t="str">
        <f>ASC(IF(競技者データ入力シート!D35="","",競技者データ入力シート!C35))</f>
        <v/>
      </c>
      <c r="J29" t="str">
        <f>IF(競技者データ入力シート!D35="","",TRIM(競技者データ入力シート!D35)&amp;" "&amp;(TRIM(競技者データ入力シート!E35)))</f>
        <v/>
      </c>
      <c r="K29" t="str">
        <f>ASC(IF(競技者データ入力シート!F35="","",TRIM(競技者データ入力シート!F35)&amp;" "&amp;(TRIM(競技者データ入力シート!G35))))</f>
        <v/>
      </c>
      <c r="L29" t="str">
        <f t="shared" si="0"/>
        <v/>
      </c>
      <c r="M29" t="str">
        <f>ASC(IF(競技者データ入力シート!H35="","",競技者データ入力シート!H35))</f>
        <v/>
      </c>
      <c r="N29" t="str">
        <f>ASC(IF(競技者データ入力シート!P35="","",競技者データ入力シート!P35))</f>
        <v/>
      </c>
      <c r="O29" t="str">
        <f>IF(競技者データ入力シート!J35="","",競技者データ入力シート!J35)</f>
        <v/>
      </c>
      <c r="P29" t="str">
        <f>ASC(IF(競技者データ入力シート!K35="","",競技者データ入力シート!K35))</f>
        <v/>
      </c>
      <c r="Q29" t="str">
        <f>ASC(IF(競技者データ入力シート!L35="","",競技者データ入力シート!L35))</f>
        <v/>
      </c>
      <c r="R29" t="str">
        <f>ASC(IF(競技者データ入力シート!M35="","",競技者データ入力シート!M35))</f>
        <v/>
      </c>
      <c r="S29" t="str">
        <f>IF(競技者データ入力シート!O35="","",競技者データ入力シート!O35)</f>
        <v/>
      </c>
      <c r="T29" t="str">
        <f>ASC(IF(競技者データ入力シート!N35="","",競技者データ入力シート!N35))</f>
        <v/>
      </c>
      <c r="U29" s="1" t="str">
        <f>IF($O29="","",IF($O29="男",IFERROR(VLOOKUP(競技者データ入力シート!Q35,データ!$B$2:$C$101,2,FALSE),""),IF($O29="女",IFERROR(VLOOKUP(競技者データ入力シート!Q35,データ!$F$2:$G$101,2,FALSE),""))))</f>
        <v/>
      </c>
      <c r="V29" t="str">
        <f>ASC(IF(競技者データ入力シート!Q35="","",競技者データ入力シート!R35))</f>
        <v/>
      </c>
      <c r="Y29" s="1" t="str">
        <f>IF($O29="","",IF($O29="男",IFERROR(VLOOKUP(競技者データ入力シート!V35,データ!$B$2:$C$101,2,FALSE),""),IF($O29="女",IFERROR(VLOOKUP(競技者データ入力シート!V35,データ!$F$2:$G$101,2,FALSE),""))))</f>
        <v/>
      </c>
      <c r="Z29" t="str">
        <f>ASC(IF(競技者データ入力シート!W35="","",競技者データ入力シート!W35))</f>
        <v/>
      </c>
      <c r="AC29" s="1"/>
      <c r="AG29" s="1"/>
      <c r="AQ29" s="1"/>
      <c r="AR29" s="1"/>
      <c r="AS29" s="9" t="e">
        <f>IF(#REF!="","",#REF!)</f>
        <v>#REF!</v>
      </c>
      <c r="AT29" s="9" t="e">
        <f>IF(#REF!="","",#REF!)</f>
        <v>#REF!</v>
      </c>
      <c r="AU29" s="9"/>
      <c r="AV29" s="9"/>
      <c r="AX29" s="1"/>
      <c r="AZ29" s="1"/>
      <c r="BA29" s="1"/>
      <c r="BC29" s="9"/>
      <c r="BD29" s="9"/>
      <c r="BE29" s="9"/>
      <c r="BF29" s="9"/>
      <c r="BG29" s="9"/>
      <c r="BH29" s="9"/>
      <c r="BI29" s="9"/>
      <c r="BJ29" s="9"/>
      <c r="BK29" s="9"/>
      <c r="BM29" s="9"/>
      <c r="BN29" t="str">
        <f>IF(U29="","",(VLOOKUP(U29,データ!$P$2:$Q$21,2,FALSE)))</f>
        <v/>
      </c>
      <c r="BO29" t="str">
        <f>IF(Y29="","",VLOOKUP(Y29,データ!$P$2:$Q$14,2,FALSE))</f>
        <v/>
      </c>
      <c r="DA29" s="425" t="str">
        <f t="shared" si="1"/>
        <v/>
      </c>
      <c r="DB29" s="425" t="str">
        <f>IF(DA29="","",COUNTIF($DA$2:DA29,DA29))</f>
        <v/>
      </c>
      <c r="DC29" s="425" t="str">
        <f t="shared" si="2"/>
        <v/>
      </c>
      <c r="DD29" s="425" t="str">
        <f>IF(DC29="","",COUNTIF($DC$2:DC29,DC29))</f>
        <v/>
      </c>
      <c r="DF29" s="424" t="str">
        <f t="shared" si="3"/>
        <v/>
      </c>
      <c r="DG29" s="424" t="str">
        <f>IF(DF29="","",CONCATENATE(競技者データ入力シート!D35,競技者データ入力シート!E35))</f>
        <v/>
      </c>
      <c r="DH29" s="424" t="str">
        <f t="shared" si="4"/>
        <v/>
      </c>
      <c r="DI29" s="424" t="str">
        <f>IF(DH29="","",CONCATENATE(競技者データ入力シート!D35,競技者データ入力シート!E35))</f>
        <v/>
      </c>
    </row>
    <row r="30" spans="2:113">
      <c r="B30" t="str">
        <f>IF(競技者データ入力シート!$S$2="","",競技者データ入力シート!$S$2)</f>
        <v/>
      </c>
      <c r="C30" t="str">
        <f>IF(競技者データ入力シート!$D36="","",競技者データ入力シート!$S$3)</f>
        <v/>
      </c>
      <c r="D30" t="str">
        <f>IF(競技者データ入力シート!D36="","",競技者データ入力シート!B36)</f>
        <v/>
      </c>
      <c r="E30" t="str">
        <f>IF(競技者データ入力シート!D36="","",C30&amp;D30)</f>
        <v/>
      </c>
      <c r="F30" t="str">
        <f>IF(競技者データ入力シート!D36="","",競技者データ入力シート!$S$2)</f>
        <v/>
      </c>
      <c r="I30" t="str">
        <f>ASC(IF(競技者データ入力シート!D36="","",競技者データ入力シート!C36))</f>
        <v/>
      </c>
      <c r="J30" t="str">
        <f>IF(競技者データ入力シート!D36="","",TRIM(競技者データ入力シート!D36)&amp;" "&amp;(TRIM(競技者データ入力シート!E36)))</f>
        <v/>
      </c>
      <c r="K30" t="str">
        <f>ASC(IF(競技者データ入力シート!F36="","",TRIM(競技者データ入力シート!F36)&amp;" "&amp;(TRIM(競技者データ入力シート!G36))))</f>
        <v/>
      </c>
      <c r="L30" t="str">
        <f t="shared" si="0"/>
        <v/>
      </c>
      <c r="M30" t="str">
        <f>ASC(IF(競技者データ入力シート!H36="","",競技者データ入力シート!H36))</f>
        <v/>
      </c>
      <c r="N30" t="str">
        <f>ASC(IF(競技者データ入力シート!P36="","",競技者データ入力シート!P36))</f>
        <v/>
      </c>
      <c r="O30" t="str">
        <f>IF(競技者データ入力シート!J36="","",競技者データ入力シート!J36)</f>
        <v/>
      </c>
      <c r="P30" t="str">
        <f>ASC(IF(競技者データ入力シート!K36="","",競技者データ入力シート!K36))</f>
        <v/>
      </c>
      <c r="Q30" t="str">
        <f>ASC(IF(競技者データ入力シート!L36="","",競技者データ入力シート!L36))</f>
        <v/>
      </c>
      <c r="R30" t="str">
        <f>ASC(IF(競技者データ入力シート!M36="","",競技者データ入力シート!M36))</f>
        <v/>
      </c>
      <c r="S30" t="str">
        <f>IF(競技者データ入力シート!O36="","",競技者データ入力シート!O36)</f>
        <v/>
      </c>
      <c r="T30" t="str">
        <f>ASC(IF(競技者データ入力シート!N36="","",競技者データ入力シート!N36))</f>
        <v/>
      </c>
      <c r="U30" s="1" t="str">
        <f>IF($O30="","",IF($O30="男",IFERROR(VLOOKUP(競技者データ入力シート!Q36,データ!$B$2:$C$101,2,FALSE),""),IF($O30="女",IFERROR(VLOOKUP(競技者データ入力シート!Q36,データ!$F$2:$G$101,2,FALSE),""))))</f>
        <v/>
      </c>
      <c r="V30" t="str">
        <f>ASC(IF(競技者データ入力シート!Q36="","",競技者データ入力シート!R36))</f>
        <v/>
      </c>
      <c r="Y30" s="1" t="str">
        <f>IF($O30="","",IF($O30="男",IFERROR(VLOOKUP(競技者データ入力シート!V36,データ!$B$2:$C$101,2,FALSE),""),IF($O30="女",IFERROR(VLOOKUP(競技者データ入力シート!V36,データ!$F$2:$G$101,2,FALSE),""))))</f>
        <v/>
      </c>
      <c r="Z30" t="str">
        <f>ASC(IF(競技者データ入力シート!W36="","",競技者データ入力シート!W36))</f>
        <v/>
      </c>
      <c r="AC30" s="1"/>
      <c r="AG30" s="1"/>
      <c r="AQ30" s="1"/>
      <c r="AR30" s="1"/>
      <c r="AS30" s="9" t="e">
        <f>IF(#REF!="","",#REF!)</f>
        <v>#REF!</v>
      </c>
      <c r="AT30" s="9" t="e">
        <f>IF(#REF!="","",#REF!)</f>
        <v>#REF!</v>
      </c>
      <c r="AU30" s="9"/>
      <c r="AV30" s="9"/>
      <c r="AX30" s="1"/>
      <c r="AZ30" s="1"/>
      <c r="BA30" s="1"/>
      <c r="BC30" s="9"/>
      <c r="BD30" s="9"/>
      <c r="BE30" s="9"/>
      <c r="BF30" s="9"/>
      <c r="BG30" s="9"/>
      <c r="BH30" s="9"/>
      <c r="BI30" s="9"/>
      <c r="BJ30" s="9"/>
      <c r="BK30" s="9"/>
      <c r="BM30" s="9"/>
      <c r="BN30" t="str">
        <f>IF(U30="","",(VLOOKUP(U30,データ!$P$2:$Q$21,2,FALSE)))</f>
        <v/>
      </c>
      <c r="BO30" t="str">
        <f>IF(Y30="","",VLOOKUP(Y30,データ!$P$2:$Q$14,2,FALSE))</f>
        <v/>
      </c>
      <c r="DA30" s="425" t="str">
        <f t="shared" si="1"/>
        <v/>
      </c>
      <c r="DB30" s="425" t="str">
        <f>IF(DA30="","",COUNTIF($DA$2:DA30,DA30))</f>
        <v/>
      </c>
      <c r="DC30" s="425" t="str">
        <f t="shared" si="2"/>
        <v/>
      </c>
      <c r="DD30" s="425" t="str">
        <f>IF(DC30="","",COUNTIF($DC$2:DC30,DC30))</f>
        <v/>
      </c>
      <c r="DF30" s="424" t="str">
        <f t="shared" si="3"/>
        <v/>
      </c>
      <c r="DG30" s="424" t="str">
        <f>IF(DF30="","",CONCATENATE(競技者データ入力シート!D36,競技者データ入力シート!E36))</f>
        <v/>
      </c>
      <c r="DH30" s="424" t="str">
        <f t="shared" si="4"/>
        <v/>
      </c>
      <c r="DI30" s="424" t="str">
        <f>IF(DH30="","",CONCATENATE(競技者データ入力シート!D36,競技者データ入力シート!E36))</f>
        <v/>
      </c>
    </row>
    <row r="31" spans="2:113">
      <c r="B31" t="str">
        <f>IF(競技者データ入力シート!$S$2="","",競技者データ入力シート!$S$2)</f>
        <v/>
      </c>
      <c r="C31" t="str">
        <f>IF(競技者データ入力シート!$D37="","",競技者データ入力シート!$S$3)</f>
        <v/>
      </c>
      <c r="D31" t="str">
        <f>IF(競技者データ入力シート!D37="","",競技者データ入力シート!B37)</f>
        <v/>
      </c>
      <c r="E31" t="str">
        <f>IF(競技者データ入力シート!D37="","",C31&amp;D31)</f>
        <v/>
      </c>
      <c r="F31" t="str">
        <f>IF(競技者データ入力シート!D37="","",競技者データ入力シート!$S$2)</f>
        <v/>
      </c>
      <c r="I31" t="str">
        <f>ASC(IF(競技者データ入力シート!D37="","",競技者データ入力シート!C37))</f>
        <v/>
      </c>
      <c r="J31" t="str">
        <f>IF(競技者データ入力シート!D37="","",TRIM(競技者データ入力シート!D37)&amp;" "&amp;(TRIM(競技者データ入力シート!E37)))</f>
        <v/>
      </c>
      <c r="K31" t="str">
        <f>ASC(IF(競技者データ入力シート!F37="","",TRIM(競技者データ入力シート!F37)&amp;" "&amp;(TRIM(競技者データ入力シート!G37))))</f>
        <v/>
      </c>
      <c r="L31" t="str">
        <f t="shared" si="0"/>
        <v/>
      </c>
      <c r="M31" t="str">
        <f>ASC(IF(競技者データ入力シート!H37="","",競技者データ入力シート!H37))</f>
        <v/>
      </c>
      <c r="N31" t="str">
        <f>ASC(IF(競技者データ入力シート!P37="","",競技者データ入力シート!P37))</f>
        <v/>
      </c>
      <c r="O31" t="str">
        <f>IF(競技者データ入力シート!J37="","",競技者データ入力シート!J37)</f>
        <v/>
      </c>
      <c r="P31" t="str">
        <f>ASC(IF(競技者データ入力シート!K37="","",競技者データ入力シート!K37))</f>
        <v/>
      </c>
      <c r="Q31" t="str">
        <f>ASC(IF(競技者データ入力シート!L37="","",競技者データ入力シート!L37))</f>
        <v/>
      </c>
      <c r="R31" t="str">
        <f>ASC(IF(競技者データ入力シート!M37="","",競技者データ入力シート!M37))</f>
        <v/>
      </c>
      <c r="S31" t="str">
        <f>IF(競技者データ入力シート!O37="","",競技者データ入力シート!O37)</f>
        <v/>
      </c>
      <c r="T31" t="str">
        <f>ASC(IF(競技者データ入力シート!N37="","",競技者データ入力シート!N37))</f>
        <v/>
      </c>
      <c r="U31" s="1" t="str">
        <f>IF($O31="","",IF($O31="男",IFERROR(VLOOKUP(競技者データ入力シート!Q37,データ!$B$2:$C$101,2,FALSE),""),IF($O31="女",IFERROR(VLOOKUP(競技者データ入力シート!Q37,データ!$F$2:$G$101,2,FALSE),""))))</f>
        <v/>
      </c>
      <c r="V31" t="str">
        <f>ASC(IF(競技者データ入力シート!Q37="","",競技者データ入力シート!R37))</f>
        <v/>
      </c>
      <c r="Y31" s="1" t="str">
        <f>IF($O31="","",IF($O31="男",IFERROR(VLOOKUP(競技者データ入力シート!V37,データ!$B$2:$C$101,2,FALSE),""),IF($O31="女",IFERROR(VLOOKUP(競技者データ入力シート!V37,データ!$F$2:$G$101,2,FALSE),""))))</f>
        <v/>
      </c>
      <c r="Z31" t="str">
        <f>ASC(IF(競技者データ入力シート!W37="","",競技者データ入力シート!W37))</f>
        <v/>
      </c>
      <c r="AC31" s="1"/>
      <c r="AG31" s="1"/>
      <c r="AQ31" s="1"/>
      <c r="AR31" s="1"/>
      <c r="AS31" s="9" t="e">
        <f>IF(#REF!="","",#REF!)</f>
        <v>#REF!</v>
      </c>
      <c r="AT31" s="9" t="e">
        <f>IF(#REF!="","",#REF!)</f>
        <v>#REF!</v>
      </c>
      <c r="AU31" s="9"/>
      <c r="AV31" s="9"/>
      <c r="AX31" s="1"/>
      <c r="AZ31" s="1"/>
      <c r="BA31" s="1"/>
      <c r="BC31" s="9"/>
      <c r="BD31" s="9"/>
      <c r="BE31" s="9"/>
      <c r="BF31" s="9"/>
      <c r="BG31" s="9"/>
      <c r="BH31" s="9"/>
      <c r="BI31" s="9"/>
      <c r="BJ31" s="9"/>
      <c r="BK31" s="9"/>
      <c r="BM31" s="9"/>
      <c r="BN31" t="str">
        <f>IF(U31="","",(VLOOKUP(U31,データ!$P$2:$Q$21,2,FALSE)))</f>
        <v/>
      </c>
      <c r="BO31" t="str">
        <f>IF(Y31="","",VLOOKUP(Y31,データ!$P$2:$Q$14,2,FALSE))</f>
        <v/>
      </c>
      <c r="DA31" s="425" t="str">
        <f t="shared" si="1"/>
        <v/>
      </c>
      <c r="DB31" s="425" t="str">
        <f>IF(DA31="","",COUNTIF($DA$2:DA31,DA31))</f>
        <v/>
      </c>
      <c r="DC31" s="425" t="str">
        <f t="shared" si="2"/>
        <v/>
      </c>
      <c r="DD31" s="425" t="str">
        <f>IF(DC31="","",COUNTIF($DC$2:DC31,DC31))</f>
        <v/>
      </c>
      <c r="DF31" s="424" t="str">
        <f t="shared" si="3"/>
        <v/>
      </c>
      <c r="DG31" s="424" t="str">
        <f>IF(DF31="","",CONCATENATE(競技者データ入力シート!D37,競技者データ入力シート!E37))</f>
        <v/>
      </c>
      <c r="DH31" s="424" t="str">
        <f t="shared" si="4"/>
        <v/>
      </c>
      <c r="DI31" s="424" t="str">
        <f>IF(DH31="","",CONCATENATE(競技者データ入力シート!D37,競技者データ入力シート!E37))</f>
        <v/>
      </c>
    </row>
    <row r="32" spans="2:113">
      <c r="B32" t="str">
        <f>IF(競技者データ入力シート!$S$2="","",競技者データ入力シート!$S$2)</f>
        <v/>
      </c>
      <c r="C32" t="str">
        <f>IF(競技者データ入力シート!$D38="","",競技者データ入力シート!$S$3)</f>
        <v/>
      </c>
      <c r="D32" t="str">
        <f>IF(競技者データ入力シート!D38="","",競技者データ入力シート!B38)</f>
        <v/>
      </c>
      <c r="E32" t="str">
        <f>IF(競技者データ入力シート!D38="","",C32&amp;D32)</f>
        <v/>
      </c>
      <c r="F32" t="str">
        <f>IF(競技者データ入力シート!D38="","",競技者データ入力シート!$S$2)</f>
        <v/>
      </c>
      <c r="I32" t="str">
        <f>ASC(IF(競技者データ入力シート!D38="","",競技者データ入力シート!C38))</f>
        <v/>
      </c>
      <c r="J32" t="str">
        <f>IF(競技者データ入力シート!D38="","",TRIM(競技者データ入力シート!D38)&amp;" "&amp;(TRIM(競技者データ入力シート!E38)))</f>
        <v/>
      </c>
      <c r="K32" t="str">
        <f>ASC(IF(競技者データ入力シート!F38="","",TRIM(競技者データ入力シート!F38)&amp;" "&amp;(TRIM(競技者データ入力シート!G38))))</f>
        <v/>
      </c>
      <c r="L32" t="str">
        <f t="shared" si="0"/>
        <v/>
      </c>
      <c r="M32" t="str">
        <f>ASC(IF(競技者データ入力シート!H38="","",競技者データ入力シート!H38))</f>
        <v/>
      </c>
      <c r="N32" t="str">
        <f>ASC(IF(競技者データ入力シート!P38="","",競技者データ入力シート!P38))</f>
        <v/>
      </c>
      <c r="O32" t="str">
        <f>IF(競技者データ入力シート!J38="","",競技者データ入力シート!J38)</f>
        <v/>
      </c>
      <c r="P32" t="str">
        <f>ASC(IF(競技者データ入力シート!K38="","",競技者データ入力シート!K38))</f>
        <v/>
      </c>
      <c r="Q32" t="str">
        <f>ASC(IF(競技者データ入力シート!L38="","",競技者データ入力シート!L38))</f>
        <v/>
      </c>
      <c r="R32" t="str">
        <f>ASC(IF(競技者データ入力シート!M38="","",競技者データ入力シート!M38))</f>
        <v/>
      </c>
      <c r="S32" t="str">
        <f>IF(競技者データ入力シート!O38="","",競技者データ入力シート!O38)</f>
        <v/>
      </c>
      <c r="T32" t="str">
        <f>ASC(IF(競技者データ入力シート!N38="","",競技者データ入力シート!N38))</f>
        <v/>
      </c>
      <c r="U32" s="1" t="str">
        <f>IF($O32="","",IF($O32="男",IFERROR(VLOOKUP(競技者データ入力シート!Q38,データ!$B$2:$C$101,2,FALSE),""),IF($O32="女",IFERROR(VLOOKUP(競技者データ入力シート!Q38,データ!$F$2:$G$101,2,FALSE),""))))</f>
        <v/>
      </c>
      <c r="V32" t="str">
        <f>ASC(IF(競技者データ入力シート!Q38="","",競技者データ入力シート!R38))</f>
        <v/>
      </c>
      <c r="Y32" s="1" t="str">
        <f>IF($O32="","",IF($O32="男",IFERROR(VLOOKUP(競技者データ入力シート!V38,データ!$B$2:$C$101,2,FALSE),""),IF($O32="女",IFERROR(VLOOKUP(競技者データ入力シート!V38,データ!$F$2:$G$101,2,FALSE),""))))</f>
        <v/>
      </c>
      <c r="Z32" t="str">
        <f>ASC(IF(競技者データ入力シート!W38="","",競技者データ入力シート!W38))</f>
        <v/>
      </c>
      <c r="AC32" s="1"/>
      <c r="AG32" s="1"/>
      <c r="AQ32" s="1"/>
      <c r="AR32" s="1"/>
      <c r="AS32" s="9" t="e">
        <f>IF(#REF!="","",#REF!)</f>
        <v>#REF!</v>
      </c>
      <c r="AT32" s="9" t="e">
        <f>IF(#REF!="","",#REF!)</f>
        <v>#REF!</v>
      </c>
      <c r="AU32" s="9"/>
      <c r="AV32" s="9"/>
      <c r="AX32" s="1"/>
      <c r="AZ32" s="1"/>
      <c r="BA32" s="1"/>
      <c r="BC32" s="9"/>
      <c r="BD32" s="9"/>
      <c r="BE32" s="9"/>
      <c r="BF32" s="9"/>
      <c r="BG32" s="9"/>
      <c r="BH32" s="9"/>
      <c r="BI32" s="9"/>
      <c r="BJ32" s="9"/>
      <c r="BK32" s="9"/>
      <c r="BM32" s="9"/>
      <c r="BN32" t="str">
        <f>IF(U32="","",(VLOOKUP(U32,データ!$P$2:$Q$21,2,FALSE)))</f>
        <v/>
      </c>
      <c r="BO32" t="str">
        <f>IF(Y32="","",VLOOKUP(Y32,データ!$P$2:$Q$14,2,FALSE))</f>
        <v/>
      </c>
      <c r="DA32" s="425" t="str">
        <f t="shared" si="1"/>
        <v/>
      </c>
      <c r="DB32" s="425" t="str">
        <f>IF(DA32="","",COUNTIF($DA$2:DA32,DA32))</f>
        <v/>
      </c>
      <c r="DC32" s="425" t="str">
        <f t="shared" si="2"/>
        <v/>
      </c>
      <c r="DD32" s="425" t="str">
        <f>IF(DC32="","",COUNTIF($DC$2:DC32,DC32))</f>
        <v/>
      </c>
      <c r="DF32" s="424" t="str">
        <f t="shared" si="3"/>
        <v/>
      </c>
      <c r="DG32" s="424" t="str">
        <f>IF(DF32="","",CONCATENATE(競技者データ入力シート!D38,競技者データ入力シート!E38))</f>
        <v/>
      </c>
      <c r="DH32" s="424" t="str">
        <f t="shared" si="4"/>
        <v/>
      </c>
      <c r="DI32" s="424" t="str">
        <f>IF(DH32="","",CONCATENATE(競技者データ入力シート!D38,競技者データ入力シート!E38))</f>
        <v/>
      </c>
    </row>
    <row r="33" spans="2:113">
      <c r="B33" t="str">
        <f>IF(競技者データ入力シート!$S$2="","",競技者データ入力シート!$S$2)</f>
        <v/>
      </c>
      <c r="C33" t="str">
        <f>IF(競技者データ入力シート!$D39="","",競技者データ入力シート!$S$3)</f>
        <v/>
      </c>
      <c r="D33" t="str">
        <f>IF(競技者データ入力シート!D39="","",競技者データ入力シート!B39)</f>
        <v/>
      </c>
      <c r="E33" t="str">
        <f>IF(競技者データ入力シート!D39="","",C33&amp;D33)</f>
        <v/>
      </c>
      <c r="F33" t="str">
        <f>IF(競技者データ入力シート!D39="","",競技者データ入力シート!$S$2)</f>
        <v/>
      </c>
      <c r="I33" t="str">
        <f>ASC(IF(競技者データ入力シート!D39="","",競技者データ入力シート!C39))</f>
        <v/>
      </c>
      <c r="J33" t="str">
        <f>IF(競技者データ入力シート!D39="","",TRIM(競技者データ入力シート!D39)&amp;" "&amp;(TRIM(競技者データ入力シート!E39)))</f>
        <v/>
      </c>
      <c r="K33" t="str">
        <f>ASC(IF(競技者データ入力シート!F39="","",TRIM(競技者データ入力シート!F39)&amp;" "&amp;(TRIM(競技者データ入力シート!G39))))</f>
        <v/>
      </c>
      <c r="L33" t="str">
        <f t="shared" si="0"/>
        <v/>
      </c>
      <c r="M33" t="str">
        <f>ASC(IF(競技者データ入力シート!H39="","",競技者データ入力シート!H39))</f>
        <v/>
      </c>
      <c r="N33" t="str">
        <f>ASC(IF(競技者データ入力シート!P39="","",競技者データ入力シート!P39))</f>
        <v/>
      </c>
      <c r="O33" t="str">
        <f>IF(競技者データ入力シート!J39="","",競技者データ入力シート!J39)</f>
        <v/>
      </c>
      <c r="P33" t="str">
        <f>ASC(IF(競技者データ入力シート!K39="","",競技者データ入力シート!K39))</f>
        <v/>
      </c>
      <c r="Q33" t="str">
        <f>ASC(IF(競技者データ入力シート!L39="","",競技者データ入力シート!L39))</f>
        <v/>
      </c>
      <c r="R33" t="str">
        <f>ASC(IF(競技者データ入力シート!M39="","",競技者データ入力シート!M39))</f>
        <v/>
      </c>
      <c r="S33" t="str">
        <f>IF(競技者データ入力シート!O39="","",競技者データ入力シート!O39)</f>
        <v/>
      </c>
      <c r="T33" t="str">
        <f>ASC(IF(競技者データ入力シート!N39="","",競技者データ入力シート!N39))</f>
        <v/>
      </c>
      <c r="U33" s="1" t="str">
        <f>IF($O33="","",IF($O33="男",IFERROR(VLOOKUP(競技者データ入力シート!Q39,データ!$B$2:$C$101,2,FALSE),""),IF($O33="女",IFERROR(VLOOKUP(競技者データ入力シート!Q39,データ!$F$2:$G$101,2,FALSE),""))))</f>
        <v/>
      </c>
      <c r="V33" t="str">
        <f>ASC(IF(競技者データ入力シート!Q39="","",競技者データ入力シート!R39))</f>
        <v/>
      </c>
      <c r="Y33" s="1" t="str">
        <f>IF($O33="","",IF($O33="男",IFERROR(VLOOKUP(競技者データ入力シート!V39,データ!$B$2:$C$101,2,FALSE),""),IF($O33="女",IFERROR(VLOOKUP(競技者データ入力シート!V39,データ!$F$2:$G$101,2,FALSE),""))))</f>
        <v/>
      </c>
      <c r="Z33" t="str">
        <f>ASC(IF(競技者データ入力シート!W39="","",競技者データ入力シート!W39))</f>
        <v/>
      </c>
      <c r="AC33" s="1"/>
      <c r="AG33" s="1"/>
      <c r="AQ33" s="1"/>
      <c r="AR33" s="1"/>
      <c r="AS33" s="9" t="e">
        <f>IF(#REF!="","",#REF!)</f>
        <v>#REF!</v>
      </c>
      <c r="AT33" s="9" t="e">
        <f>IF(#REF!="","",#REF!)</f>
        <v>#REF!</v>
      </c>
      <c r="AU33" s="9"/>
      <c r="AV33" s="9"/>
      <c r="AX33" s="1"/>
      <c r="AZ33" s="1"/>
      <c r="BA33" s="1"/>
      <c r="BC33" s="9"/>
      <c r="BD33" s="9"/>
      <c r="BE33" s="9"/>
      <c r="BF33" s="9"/>
      <c r="BG33" s="9"/>
      <c r="BH33" s="9"/>
      <c r="BI33" s="9"/>
      <c r="BJ33" s="9"/>
      <c r="BK33" s="9"/>
      <c r="BM33" s="9"/>
      <c r="BN33" t="str">
        <f>IF(U33="","",(VLOOKUP(U33,データ!$P$2:$Q$21,2,FALSE)))</f>
        <v/>
      </c>
      <c r="BO33" t="str">
        <f>IF(Y33="","",VLOOKUP(Y33,データ!$P$2:$Q$14,2,FALSE))</f>
        <v/>
      </c>
      <c r="DA33" s="425" t="str">
        <f t="shared" si="1"/>
        <v/>
      </c>
      <c r="DB33" s="425" t="str">
        <f>IF(DA33="","",COUNTIF($DA$2:DA33,DA33))</f>
        <v/>
      </c>
      <c r="DC33" s="425" t="str">
        <f t="shared" si="2"/>
        <v/>
      </c>
      <c r="DD33" s="425" t="str">
        <f>IF(DC33="","",COUNTIF($DC$2:DC33,DC33))</f>
        <v/>
      </c>
      <c r="DF33" s="424" t="str">
        <f t="shared" si="3"/>
        <v/>
      </c>
      <c r="DG33" s="424" t="str">
        <f>IF(DF33="","",CONCATENATE(競技者データ入力シート!D39,競技者データ入力シート!E39))</f>
        <v/>
      </c>
      <c r="DH33" s="424" t="str">
        <f t="shared" si="4"/>
        <v/>
      </c>
      <c r="DI33" s="424" t="str">
        <f>IF(DH33="","",CONCATENATE(競技者データ入力シート!D39,競技者データ入力シート!E39))</f>
        <v/>
      </c>
    </row>
    <row r="34" spans="2:113">
      <c r="B34" t="str">
        <f>IF(競技者データ入力シート!$S$2="","",競技者データ入力シート!$S$2)</f>
        <v/>
      </c>
      <c r="C34" t="str">
        <f>IF(競技者データ入力シート!$D40="","",競技者データ入力シート!$S$3)</f>
        <v/>
      </c>
      <c r="D34" t="str">
        <f>IF(競技者データ入力シート!D40="","",競技者データ入力シート!B40)</f>
        <v/>
      </c>
      <c r="E34" t="str">
        <f>IF(競技者データ入力シート!D40="","",C34&amp;D34)</f>
        <v/>
      </c>
      <c r="F34" t="str">
        <f>IF(競技者データ入力シート!D40="","",競技者データ入力シート!$S$2)</f>
        <v/>
      </c>
      <c r="I34" t="str">
        <f>ASC(IF(競技者データ入力シート!D40="","",競技者データ入力シート!C40))</f>
        <v/>
      </c>
      <c r="J34" t="str">
        <f>IF(競技者データ入力シート!D40="","",TRIM(競技者データ入力シート!D40)&amp;" "&amp;(TRIM(競技者データ入力シート!E40)))</f>
        <v/>
      </c>
      <c r="K34" t="str">
        <f>ASC(IF(競技者データ入力シート!F40="","",TRIM(競技者データ入力シート!F40)&amp;" "&amp;(TRIM(競技者データ入力シート!G40))))</f>
        <v/>
      </c>
      <c r="L34" t="str">
        <f t="shared" si="0"/>
        <v/>
      </c>
      <c r="M34" t="str">
        <f>ASC(IF(競技者データ入力シート!H40="","",競技者データ入力シート!H40))</f>
        <v/>
      </c>
      <c r="N34" t="str">
        <f>ASC(IF(競技者データ入力シート!P40="","",競技者データ入力シート!P40))</f>
        <v/>
      </c>
      <c r="O34" t="str">
        <f>IF(競技者データ入力シート!J40="","",競技者データ入力シート!J40)</f>
        <v/>
      </c>
      <c r="P34" t="str">
        <f>ASC(IF(競技者データ入力シート!K40="","",競技者データ入力シート!K40))</f>
        <v/>
      </c>
      <c r="Q34" t="str">
        <f>ASC(IF(競技者データ入力シート!L40="","",競技者データ入力シート!L40))</f>
        <v/>
      </c>
      <c r="R34" t="str">
        <f>ASC(IF(競技者データ入力シート!M40="","",競技者データ入力シート!M40))</f>
        <v/>
      </c>
      <c r="S34" t="str">
        <f>IF(競技者データ入力シート!O40="","",競技者データ入力シート!O40)</f>
        <v/>
      </c>
      <c r="T34" t="str">
        <f>ASC(IF(競技者データ入力シート!N40="","",競技者データ入力シート!N40))</f>
        <v/>
      </c>
      <c r="U34" s="1" t="str">
        <f>IF($O34="","",IF($O34="男",IFERROR(VLOOKUP(競技者データ入力シート!Q40,データ!$B$2:$C$101,2,FALSE),""),IF($O34="女",IFERROR(VLOOKUP(競技者データ入力シート!Q40,データ!$F$2:$G$101,2,FALSE),""))))</f>
        <v/>
      </c>
      <c r="V34" t="str">
        <f>ASC(IF(競技者データ入力シート!Q40="","",競技者データ入力シート!R40))</f>
        <v/>
      </c>
      <c r="Y34" s="1" t="str">
        <f>IF($O34="","",IF($O34="男",IFERROR(VLOOKUP(競技者データ入力シート!V40,データ!$B$2:$C$101,2,FALSE),""),IF($O34="女",IFERROR(VLOOKUP(競技者データ入力シート!V40,データ!$F$2:$G$101,2,FALSE),""))))</f>
        <v/>
      </c>
      <c r="Z34" t="str">
        <f>ASC(IF(競技者データ入力シート!W40="","",競技者データ入力シート!W40))</f>
        <v/>
      </c>
      <c r="AC34" s="1"/>
      <c r="AG34" s="1"/>
      <c r="AQ34" s="1"/>
      <c r="AR34" s="1"/>
      <c r="AS34" s="9" t="e">
        <f>IF(#REF!="","",#REF!)</f>
        <v>#REF!</v>
      </c>
      <c r="AT34" s="9" t="e">
        <f>IF(#REF!="","",#REF!)</f>
        <v>#REF!</v>
      </c>
      <c r="AU34" s="9"/>
      <c r="AV34" s="9"/>
      <c r="AX34" s="1"/>
      <c r="AZ34" s="1"/>
      <c r="BA34" s="1"/>
      <c r="BC34" s="9"/>
      <c r="BD34" s="9"/>
      <c r="BE34" s="9"/>
      <c r="BF34" s="9"/>
      <c r="BG34" s="9"/>
      <c r="BH34" s="9"/>
      <c r="BI34" s="9"/>
      <c r="BJ34" s="9"/>
      <c r="BK34" s="9"/>
      <c r="BM34" s="9"/>
      <c r="BN34" t="str">
        <f>IF(U34="","",(VLOOKUP(U34,データ!$P$2:$Q$21,2,FALSE)))</f>
        <v/>
      </c>
      <c r="BO34" t="str">
        <f>IF(Y34="","",VLOOKUP(Y34,データ!$P$2:$Q$14,2,FALSE))</f>
        <v/>
      </c>
      <c r="DA34" s="425" t="str">
        <f t="shared" si="1"/>
        <v/>
      </c>
      <c r="DB34" s="425" t="str">
        <f>IF(DA34="","",COUNTIF($DA$2:DA34,DA34))</f>
        <v/>
      </c>
      <c r="DC34" s="425" t="str">
        <f t="shared" si="2"/>
        <v/>
      </c>
      <c r="DD34" s="425" t="str">
        <f>IF(DC34="","",COUNTIF($DC$2:DC34,DC34))</f>
        <v/>
      </c>
      <c r="DF34" s="424" t="str">
        <f t="shared" si="3"/>
        <v/>
      </c>
      <c r="DG34" s="424" t="str">
        <f>IF(DF34="","",CONCATENATE(競技者データ入力シート!D40,競技者データ入力シート!E40))</f>
        <v/>
      </c>
      <c r="DH34" s="424" t="str">
        <f t="shared" si="4"/>
        <v/>
      </c>
      <c r="DI34" s="424" t="str">
        <f>IF(DH34="","",CONCATENATE(競技者データ入力シート!D40,競技者データ入力シート!E40))</f>
        <v/>
      </c>
    </row>
    <row r="35" spans="2:113">
      <c r="B35" t="str">
        <f>IF(競技者データ入力シート!$S$2="","",競技者データ入力シート!$S$2)</f>
        <v/>
      </c>
      <c r="C35" t="str">
        <f>IF(競技者データ入力シート!$D41="","",競技者データ入力シート!$S$3)</f>
        <v/>
      </c>
      <c r="D35" t="str">
        <f>IF(競技者データ入力シート!D41="","",競技者データ入力シート!B41)</f>
        <v/>
      </c>
      <c r="E35" t="str">
        <f>IF(競技者データ入力シート!D41="","",C35&amp;D35)</f>
        <v/>
      </c>
      <c r="F35" t="str">
        <f>IF(競技者データ入力シート!D41="","",競技者データ入力シート!$S$2)</f>
        <v/>
      </c>
      <c r="I35" t="str">
        <f>ASC(IF(競技者データ入力シート!D41="","",競技者データ入力シート!C41))</f>
        <v/>
      </c>
      <c r="J35" t="str">
        <f>IF(競技者データ入力シート!D41="","",TRIM(競技者データ入力シート!D41)&amp;" "&amp;(TRIM(競技者データ入力シート!E41)))</f>
        <v/>
      </c>
      <c r="K35" t="str">
        <f>ASC(IF(競技者データ入力シート!F41="","",TRIM(競技者データ入力シート!F41)&amp;" "&amp;(TRIM(競技者データ入力シート!G41))))</f>
        <v/>
      </c>
      <c r="L35" t="str">
        <f t="shared" si="0"/>
        <v/>
      </c>
      <c r="M35" t="str">
        <f>ASC(IF(競技者データ入力シート!H41="","",競技者データ入力シート!H41))</f>
        <v/>
      </c>
      <c r="N35" t="str">
        <f>ASC(IF(競技者データ入力シート!P41="","",競技者データ入力シート!P41))</f>
        <v/>
      </c>
      <c r="O35" t="str">
        <f>IF(競技者データ入力シート!J41="","",競技者データ入力シート!J41)</f>
        <v/>
      </c>
      <c r="P35" t="str">
        <f>ASC(IF(競技者データ入力シート!K41="","",競技者データ入力シート!K41))</f>
        <v/>
      </c>
      <c r="Q35" t="str">
        <f>ASC(IF(競技者データ入力シート!L41="","",競技者データ入力シート!L41))</f>
        <v/>
      </c>
      <c r="R35" t="str">
        <f>ASC(IF(競技者データ入力シート!M41="","",競技者データ入力シート!M41))</f>
        <v/>
      </c>
      <c r="S35" t="str">
        <f>IF(競技者データ入力シート!O41="","",競技者データ入力シート!O41)</f>
        <v/>
      </c>
      <c r="T35" t="str">
        <f>ASC(IF(競技者データ入力シート!N41="","",競技者データ入力シート!N41))</f>
        <v/>
      </c>
      <c r="U35" s="1" t="str">
        <f>IF($O35="","",IF($O35="男",IFERROR(VLOOKUP(競技者データ入力シート!Q41,データ!$B$2:$C$101,2,FALSE),""),IF($O35="女",IFERROR(VLOOKUP(競技者データ入力シート!Q41,データ!$F$2:$G$101,2,FALSE),""))))</f>
        <v/>
      </c>
      <c r="V35" t="str">
        <f>ASC(IF(競技者データ入力シート!Q41="","",競技者データ入力シート!R41))</f>
        <v/>
      </c>
      <c r="Y35" s="1" t="str">
        <f>IF($O35="","",IF($O35="男",IFERROR(VLOOKUP(競技者データ入力シート!V41,データ!$B$2:$C$101,2,FALSE),""),IF($O35="女",IFERROR(VLOOKUP(競技者データ入力シート!V41,データ!$F$2:$G$101,2,FALSE),""))))</f>
        <v/>
      </c>
      <c r="Z35" t="str">
        <f>ASC(IF(競技者データ入力シート!W41="","",競技者データ入力シート!W41))</f>
        <v/>
      </c>
      <c r="AC35" s="1"/>
      <c r="AG35" s="1"/>
      <c r="AQ35" s="1"/>
      <c r="AR35" s="1"/>
      <c r="AS35" s="9" t="e">
        <f>IF(#REF!="","",#REF!)</f>
        <v>#REF!</v>
      </c>
      <c r="AT35" s="9" t="e">
        <f>IF(#REF!="","",#REF!)</f>
        <v>#REF!</v>
      </c>
      <c r="AU35" s="9"/>
      <c r="AV35" s="9"/>
      <c r="AX35" s="1"/>
      <c r="AZ35" s="1"/>
      <c r="BA35" s="1"/>
      <c r="BC35" s="9"/>
      <c r="BD35" s="9"/>
      <c r="BE35" s="9"/>
      <c r="BF35" s="9"/>
      <c r="BG35" s="9"/>
      <c r="BH35" s="9"/>
      <c r="BI35" s="9"/>
      <c r="BJ35" s="9"/>
      <c r="BK35" s="9"/>
      <c r="BM35" s="9"/>
      <c r="BN35" t="str">
        <f>IF(U35="","",(VLOOKUP(U35,データ!$P$2:$Q$21,2,FALSE)))</f>
        <v/>
      </c>
      <c r="BO35" t="str">
        <f>IF(Y35="","",VLOOKUP(Y35,データ!$P$2:$Q$14,2,FALSE))</f>
        <v/>
      </c>
      <c r="DA35" s="425" t="str">
        <f t="shared" si="1"/>
        <v/>
      </c>
      <c r="DB35" s="425" t="str">
        <f>IF(DA35="","",COUNTIF($DA$2:DA35,DA35))</f>
        <v/>
      </c>
      <c r="DC35" s="425" t="str">
        <f t="shared" si="2"/>
        <v/>
      </c>
      <c r="DD35" s="425" t="str">
        <f>IF(DC35="","",COUNTIF($DC$2:DC35,DC35))</f>
        <v/>
      </c>
      <c r="DF35" s="424" t="str">
        <f t="shared" si="3"/>
        <v/>
      </c>
      <c r="DG35" s="424" t="str">
        <f>IF(DF35="","",CONCATENATE(競技者データ入力シート!D41,競技者データ入力シート!E41))</f>
        <v/>
      </c>
      <c r="DH35" s="424" t="str">
        <f t="shared" si="4"/>
        <v/>
      </c>
      <c r="DI35" s="424" t="str">
        <f>IF(DH35="","",CONCATENATE(競技者データ入力シート!D41,競技者データ入力シート!E41))</f>
        <v/>
      </c>
    </row>
    <row r="36" spans="2:113">
      <c r="B36" t="str">
        <f>IF(競技者データ入力シート!$S$2="","",競技者データ入力シート!$S$2)</f>
        <v/>
      </c>
      <c r="C36" t="str">
        <f>IF(競技者データ入力シート!$D42="","",競技者データ入力シート!$S$3)</f>
        <v/>
      </c>
      <c r="D36" t="str">
        <f>IF(競技者データ入力シート!D42="","",競技者データ入力シート!B42)</f>
        <v/>
      </c>
      <c r="E36" t="str">
        <f>IF(競技者データ入力シート!D42="","",C36&amp;D36)</f>
        <v/>
      </c>
      <c r="F36" t="str">
        <f>IF(競技者データ入力シート!D42="","",競技者データ入力シート!$S$2)</f>
        <v/>
      </c>
      <c r="I36" t="str">
        <f>ASC(IF(競技者データ入力シート!D42="","",競技者データ入力シート!C42))</f>
        <v/>
      </c>
      <c r="J36" t="str">
        <f>IF(競技者データ入力シート!D42="","",TRIM(競技者データ入力シート!D42)&amp;" "&amp;(TRIM(競技者データ入力シート!E42)))</f>
        <v/>
      </c>
      <c r="K36" t="str">
        <f>ASC(IF(競技者データ入力シート!F42="","",TRIM(競技者データ入力シート!F42)&amp;" "&amp;(TRIM(競技者データ入力シート!G42))))</f>
        <v/>
      </c>
      <c r="L36" t="str">
        <f t="shared" si="0"/>
        <v/>
      </c>
      <c r="M36" t="str">
        <f>ASC(IF(競技者データ入力シート!H42="","",競技者データ入力シート!H42))</f>
        <v/>
      </c>
      <c r="N36" t="str">
        <f>ASC(IF(競技者データ入力シート!P42="","",競技者データ入力シート!P42))</f>
        <v/>
      </c>
      <c r="O36" t="str">
        <f>IF(競技者データ入力シート!J42="","",競技者データ入力シート!J42)</f>
        <v/>
      </c>
      <c r="P36" t="str">
        <f>ASC(IF(競技者データ入力シート!K42="","",競技者データ入力シート!K42))</f>
        <v/>
      </c>
      <c r="Q36" t="str">
        <f>ASC(IF(競技者データ入力シート!L42="","",競技者データ入力シート!L42))</f>
        <v/>
      </c>
      <c r="R36" t="str">
        <f>ASC(IF(競技者データ入力シート!M42="","",競技者データ入力シート!M42))</f>
        <v/>
      </c>
      <c r="S36" t="str">
        <f>IF(競技者データ入力シート!O42="","",競技者データ入力シート!O42)</f>
        <v/>
      </c>
      <c r="T36" t="str">
        <f>ASC(IF(競技者データ入力シート!N42="","",競技者データ入力シート!N42))</f>
        <v/>
      </c>
      <c r="U36" s="1" t="str">
        <f>IF($O36="","",IF($O36="男",IFERROR(VLOOKUP(競技者データ入力シート!Q42,データ!$B$2:$C$101,2,FALSE),""),IF($O36="女",IFERROR(VLOOKUP(競技者データ入力シート!Q42,データ!$F$2:$G$101,2,FALSE),""))))</f>
        <v/>
      </c>
      <c r="V36" t="str">
        <f>ASC(IF(競技者データ入力シート!Q42="","",競技者データ入力シート!R42))</f>
        <v/>
      </c>
      <c r="Y36" s="1" t="str">
        <f>IF($O36="","",IF($O36="男",IFERROR(VLOOKUP(競技者データ入力シート!V42,データ!$B$2:$C$101,2,FALSE),""),IF($O36="女",IFERROR(VLOOKUP(競技者データ入力シート!V42,データ!$F$2:$G$101,2,FALSE),""))))</f>
        <v/>
      </c>
      <c r="Z36" t="str">
        <f>ASC(IF(競技者データ入力シート!W42="","",競技者データ入力シート!W42))</f>
        <v/>
      </c>
      <c r="AC36" s="1"/>
      <c r="AG36" s="1"/>
      <c r="AQ36" s="1"/>
      <c r="AR36" s="1"/>
      <c r="AS36" s="9" t="e">
        <f>IF(#REF!="","",#REF!)</f>
        <v>#REF!</v>
      </c>
      <c r="AT36" s="9" t="e">
        <f>IF(#REF!="","",#REF!)</f>
        <v>#REF!</v>
      </c>
      <c r="AU36" s="9"/>
      <c r="AV36" s="9"/>
      <c r="AX36" s="1"/>
      <c r="AZ36" s="1"/>
      <c r="BA36" s="1"/>
      <c r="BC36" s="9"/>
      <c r="BD36" s="9"/>
      <c r="BE36" s="9"/>
      <c r="BF36" s="9"/>
      <c r="BG36" s="9"/>
      <c r="BH36" s="9"/>
      <c r="BI36" s="9"/>
      <c r="BJ36" s="9"/>
      <c r="BK36" s="9"/>
      <c r="BM36" s="9"/>
      <c r="BN36" t="str">
        <f>IF(U36="","",(VLOOKUP(U36,データ!$P$2:$Q$21,2,FALSE)))</f>
        <v/>
      </c>
      <c r="BO36" t="str">
        <f>IF(Y36="","",VLOOKUP(Y36,データ!$P$2:$Q$14,2,FALSE))</f>
        <v/>
      </c>
      <c r="DA36" s="425" t="str">
        <f t="shared" si="1"/>
        <v/>
      </c>
      <c r="DB36" s="425" t="str">
        <f>IF(DA36="","",COUNTIF($DA$2:DA36,DA36))</f>
        <v/>
      </c>
      <c r="DC36" s="425" t="str">
        <f t="shared" si="2"/>
        <v/>
      </c>
      <c r="DD36" s="425" t="str">
        <f>IF(DC36="","",COUNTIF($DC$2:DC36,DC36))</f>
        <v/>
      </c>
      <c r="DF36" s="424" t="str">
        <f t="shared" si="3"/>
        <v/>
      </c>
      <c r="DG36" s="424" t="str">
        <f>IF(DF36="","",CONCATENATE(競技者データ入力シート!D42,競技者データ入力シート!E42))</f>
        <v/>
      </c>
      <c r="DH36" s="424" t="str">
        <f t="shared" si="4"/>
        <v/>
      </c>
      <c r="DI36" s="424" t="str">
        <f>IF(DH36="","",CONCATENATE(競技者データ入力シート!D42,競技者データ入力シート!E42))</f>
        <v/>
      </c>
    </row>
    <row r="37" spans="2:113">
      <c r="B37" t="str">
        <f>IF(競技者データ入力シート!$S$2="","",競技者データ入力シート!$S$2)</f>
        <v/>
      </c>
      <c r="C37" t="str">
        <f>IF(競技者データ入力シート!$D43="","",競技者データ入力シート!$S$3)</f>
        <v/>
      </c>
      <c r="D37" t="str">
        <f>IF(競技者データ入力シート!D43="","",競技者データ入力シート!B43)</f>
        <v/>
      </c>
      <c r="E37" t="str">
        <f>IF(競技者データ入力シート!D43="","",C37&amp;D37)</f>
        <v/>
      </c>
      <c r="F37" t="str">
        <f>IF(競技者データ入力シート!D43="","",競技者データ入力シート!$S$2)</f>
        <v/>
      </c>
      <c r="I37" t="str">
        <f>ASC(IF(競技者データ入力シート!D43="","",競技者データ入力シート!C43))</f>
        <v/>
      </c>
      <c r="J37" t="str">
        <f>IF(競技者データ入力シート!D43="","",TRIM(競技者データ入力シート!D43)&amp;" "&amp;(TRIM(競技者データ入力シート!E43)))</f>
        <v/>
      </c>
      <c r="K37" t="str">
        <f>ASC(IF(競技者データ入力シート!F43="","",TRIM(競技者データ入力シート!F43)&amp;" "&amp;(TRIM(競技者データ入力シート!G43))))</f>
        <v/>
      </c>
      <c r="L37" t="str">
        <f t="shared" si="0"/>
        <v/>
      </c>
      <c r="M37" t="str">
        <f>ASC(IF(競技者データ入力シート!H43="","",競技者データ入力シート!H43))</f>
        <v/>
      </c>
      <c r="N37" t="str">
        <f>ASC(IF(競技者データ入力シート!P43="","",競技者データ入力シート!P43))</f>
        <v/>
      </c>
      <c r="O37" t="str">
        <f>IF(競技者データ入力シート!J43="","",競技者データ入力シート!J43)</f>
        <v/>
      </c>
      <c r="P37" t="str">
        <f>ASC(IF(競技者データ入力シート!K43="","",競技者データ入力シート!K43))</f>
        <v/>
      </c>
      <c r="Q37" t="str">
        <f>ASC(IF(競技者データ入力シート!L43="","",競技者データ入力シート!L43))</f>
        <v/>
      </c>
      <c r="R37" t="str">
        <f>ASC(IF(競技者データ入力シート!M43="","",競技者データ入力シート!M43))</f>
        <v/>
      </c>
      <c r="S37" t="str">
        <f>IF(競技者データ入力シート!O43="","",競技者データ入力シート!O43)</f>
        <v/>
      </c>
      <c r="T37" t="str">
        <f>ASC(IF(競技者データ入力シート!N43="","",競技者データ入力シート!N43))</f>
        <v/>
      </c>
      <c r="U37" s="1" t="str">
        <f>IF($O37="","",IF($O37="男",IFERROR(VLOOKUP(競技者データ入力シート!Q43,データ!$B$2:$C$101,2,FALSE),""),IF($O37="女",IFERROR(VLOOKUP(競技者データ入力シート!Q43,データ!$F$2:$G$101,2,FALSE),""))))</f>
        <v/>
      </c>
      <c r="V37" t="str">
        <f>ASC(IF(競技者データ入力シート!Q43="","",競技者データ入力シート!R43))</f>
        <v/>
      </c>
      <c r="Y37" s="1" t="str">
        <f>IF($O37="","",IF($O37="男",IFERROR(VLOOKUP(競技者データ入力シート!V43,データ!$B$2:$C$101,2,FALSE),""),IF($O37="女",IFERROR(VLOOKUP(競技者データ入力シート!V43,データ!$F$2:$G$101,2,FALSE),""))))</f>
        <v/>
      </c>
      <c r="Z37" t="str">
        <f>ASC(IF(競技者データ入力シート!W43="","",競技者データ入力シート!W43))</f>
        <v/>
      </c>
      <c r="AC37" s="1"/>
      <c r="AG37" s="1"/>
      <c r="AQ37" s="1"/>
      <c r="AR37" s="1"/>
      <c r="AS37" s="9" t="e">
        <f>IF(#REF!="","",#REF!)</f>
        <v>#REF!</v>
      </c>
      <c r="AT37" s="9" t="e">
        <f>IF(#REF!="","",#REF!)</f>
        <v>#REF!</v>
      </c>
      <c r="AU37" s="9"/>
      <c r="AV37" s="9"/>
      <c r="AX37" s="1"/>
      <c r="AZ37" s="1"/>
      <c r="BA37" s="1"/>
      <c r="BC37" s="9"/>
      <c r="BD37" s="9"/>
      <c r="BE37" s="9"/>
      <c r="BF37" s="9"/>
      <c r="BG37" s="9"/>
      <c r="BH37" s="9"/>
      <c r="BI37" s="9"/>
      <c r="BJ37" s="9"/>
      <c r="BK37" s="9"/>
      <c r="BM37" s="9"/>
      <c r="BN37" t="str">
        <f>IF(U37="","",(VLOOKUP(U37,データ!$P$2:$Q$21,2,FALSE)))</f>
        <v/>
      </c>
      <c r="BO37" t="str">
        <f>IF(Y37="","",VLOOKUP(Y37,データ!$P$2:$Q$14,2,FALSE))</f>
        <v/>
      </c>
      <c r="DA37" s="425" t="str">
        <f t="shared" si="1"/>
        <v/>
      </c>
      <c r="DB37" s="425" t="str">
        <f>IF(DA37="","",COUNTIF($DA$2:DA37,DA37))</f>
        <v/>
      </c>
      <c r="DC37" s="425" t="str">
        <f t="shared" si="2"/>
        <v/>
      </c>
      <c r="DD37" s="425" t="str">
        <f>IF(DC37="","",COUNTIF($DC$2:DC37,DC37))</f>
        <v/>
      </c>
      <c r="DF37" s="424" t="str">
        <f t="shared" si="3"/>
        <v/>
      </c>
      <c r="DG37" s="424" t="str">
        <f>IF(DF37="","",CONCATENATE(競技者データ入力シート!D43,競技者データ入力シート!E43))</f>
        <v/>
      </c>
      <c r="DH37" s="424" t="str">
        <f t="shared" si="4"/>
        <v/>
      </c>
      <c r="DI37" s="424" t="str">
        <f>IF(DH37="","",CONCATENATE(競技者データ入力シート!D43,競技者データ入力シート!E43))</f>
        <v/>
      </c>
    </row>
    <row r="38" spans="2:113">
      <c r="B38" t="str">
        <f>IF(競技者データ入力シート!$S$2="","",競技者データ入力シート!$S$2)</f>
        <v/>
      </c>
      <c r="C38" t="str">
        <f>IF(競技者データ入力シート!$D44="","",競技者データ入力シート!$S$3)</f>
        <v/>
      </c>
      <c r="D38" t="str">
        <f>IF(競技者データ入力シート!D44="","",競技者データ入力シート!B44)</f>
        <v/>
      </c>
      <c r="E38" t="str">
        <f>IF(競技者データ入力シート!D44="","",C38&amp;D38)</f>
        <v/>
      </c>
      <c r="F38" t="str">
        <f>IF(競技者データ入力シート!D44="","",競技者データ入力シート!$S$2)</f>
        <v/>
      </c>
      <c r="I38" t="str">
        <f>ASC(IF(競技者データ入力シート!D44="","",競技者データ入力シート!C44))</f>
        <v/>
      </c>
      <c r="J38" t="str">
        <f>IF(競技者データ入力シート!D44="","",TRIM(競技者データ入力シート!D44)&amp;" "&amp;(TRIM(競技者データ入力シート!E44)))</f>
        <v/>
      </c>
      <c r="K38" t="str">
        <f>ASC(IF(競技者データ入力シート!F44="","",TRIM(競技者データ入力シート!F44)&amp;" "&amp;(TRIM(競技者データ入力シート!G44))))</f>
        <v/>
      </c>
      <c r="L38" t="str">
        <f t="shared" si="0"/>
        <v/>
      </c>
      <c r="M38" t="str">
        <f>ASC(IF(競技者データ入力シート!H44="","",競技者データ入力シート!H44))</f>
        <v/>
      </c>
      <c r="N38" t="str">
        <f>ASC(IF(競技者データ入力シート!P44="","",競技者データ入力シート!P44))</f>
        <v/>
      </c>
      <c r="O38" t="str">
        <f>IF(競技者データ入力シート!J44="","",競技者データ入力シート!J44)</f>
        <v/>
      </c>
      <c r="P38" t="str">
        <f>ASC(IF(競技者データ入力シート!K44="","",競技者データ入力シート!K44))</f>
        <v/>
      </c>
      <c r="Q38" t="str">
        <f>ASC(IF(競技者データ入力シート!L44="","",競技者データ入力シート!L44))</f>
        <v/>
      </c>
      <c r="R38" t="str">
        <f>ASC(IF(競技者データ入力シート!M44="","",競技者データ入力シート!M44))</f>
        <v/>
      </c>
      <c r="S38" t="str">
        <f>IF(競技者データ入力シート!O44="","",競技者データ入力シート!O44)</f>
        <v/>
      </c>
      <c r="T38" t="str">
        <f>ASC(IF(競技者データ入力シート!N44="","",競技者データ入力シート!N44))</f>
        <v/>
      </c>
      <c r="U38" s="1" t="str">
        <f>IF($O38="","",IF($O38="男",IFERROR(VLOOKUP(競技者データ入力シート!Q44,データ!$B$2:$C$101,2,FALSE),""),IF($O38="女",IFERROR(VLOOKUP(競技者データ入力シート!Q44,データ!$F$2:$G$101,2,FALSE),""))))</f>
        <v/>
      </c>
      <c r="V38" t="str">
        <f>ASC(IF(競技者データ入力シート!Q44="","",競技者データ入力シート!R44))</f>
        <v/>
      </c>
      <c r="Y38" s="1" t="str">
        <f>IF($O38="","",IF($O38="男",IFERROR(VLOOKUP(競技者データ入力シート!V44,データ!$B$2:$C$101,2,FALSE),""),IF($O38="女",IFERROR(VLOOKUP(競技者データ入力シート!V44,データ!$F$2:$G$101,2,FALSE),""))))</f>
        <v/>
      </c>
      <c r="Z38" t="str">
        <f>ASC(IF(競技者データ入力シート!W44="","",競技者データ入力シート!W44))</f>
        <v/>
      </c>
      <c r="AC38" s="1"/>
      <c r="AG38" s="1"/>
      <c r="AQ38" s="1"/>
      <c r="AR38" s="1"/>
      <c r="AS38" s="9" t="e">
        <f>IF(#REF!="","",#REF!)</f>
        <v>#REF!</v>
      </c>
      <c r="AT38" s="9" t="e">
        <f>IF(#REF!="","",#REF!)</f>
        <v>#REF!</v>
      </c>
      <c r="AU38" s="9"/>
      <c r="AV38" s="9"/>
      <c r="AX38" s="1"/>
      <c r="AZ38" s="1"/>
      <c r="BA38" s="1"/>
      <c r="BC38" s="9"/>
      <c r="BD38" s="9"/>
      <c r="BE38" s="9"/>
      <c r="BF38" s="9"/>
      <c r="BG38" s="9"/>
      <c r="BH38" s="9"/>
      <c r="BI38" s="9"/>
      <c r="BJ38" s="9"/>
      <c r="BK38" s="9"/>
      <c r="BM38" s="9"/>
      <c r="BN38" t="str">
        <f>IF(U38="","",(VLOOKUP(U38,データ!$P$2:$Q$21,2,FALSE)))</f>
        <v/>
      </c>
      <c r="BO38" t="str">
        <f>IF(Y38="","",VLOOKUP(Y38,データ!$P$2:$Q$14,2,FALSE))</f>
        <v/>
      </c>
      <c r="DA38" s="425" t="str">
        <f t="shared" si="1"/>
        <v/>
      </c>
      <c r="DB38" s="425" t="str">
        <f>IF(DA38="","",COUNTIF($DA$2:DA38,DA38))</f>
        <v/>
      </c>
      <c r="DC38" s="425" t="str">
        <f t="shared" si="2"/>
        <v/>
      </c>
      <c r="DD38" s="425" t="str">
        <f>IF(DC38="","",COUNTIF($DC$2:DC38,DC38))</f>
        <v/>
      </c>
      <c r="DF38" s="424" t="str">
        <f t="shared" si="3"/>
        <v/>
      </c>
      <c r="DG38" s="424" t="str">
        <f>IF(DF38="","",CONCATENATE(競技者データ入力シート!D44,競技者データ入力シート!E44))</f>
        <v/>
      </c>
      <c r="DH38" s="424" t="str">
        <f t="shared" si="4"/>
        <v/>
      </c>
      <c r="DI38" s="424" t="str">
        <f>IF(DH38="","",CONCATENATE(競技者データ入力シート!D44,競技者データ入力シート!E44))</f>
        <v/>
      </c>
    </row>
    <row r="39" spans="2:113">
      <c r="B39" t="str">
        <f>IF(競技者データ入力シート!$S$2="","",競技者データ入力シート!$S$2)</f>
        <v/>
      </c>
      <c r="C39" t="str">
        <f>IF(競技者データ入力シート!$D45="","",競技者データ入力シート!$S$3)</f>
        <v/>
      </c>
      <c r="D39" t="str">
        <f>IF(競技者データ入力シート!D45="","",競技者データ入力シート!B45)</f>
        <v/>
      </c>
      <c r="E39" t="str">
        <f>IF(競技者データ入力シート!D45="","",C39&amp;D39)</f>
        <v/>
      </c>
      <c r="F39" t="str">
        <f>IF(競技者データ入力シート!D45="","",競技者データ入力シート!$S$2)</f>
        <v/>
      </c>
      <c r="I39" t="str">
        <f>ASC(IF(競技者データ入力シート!D45="","",競技者データ入力シート!C45))</f>
        <v/>
      </c>
      <c r="J39" t="str">
        <f>IF(競技者データ入力シート!D45="","",TRIM(競技者データ入力シート!D45)&amp;" "&amp;(TRIM(競技者データ入力シート!E45)))</f>
        <v/>
      </c>
      <c r="K39" t="str">
        <f>ASC(IF(競技者データ入力シート!F45="","",TRIM(競技者データ入力シート!F45)&amp;" "&amp;(TRIM(競技者データ入力シート!G45))))</f>
        <v/>
      </c>
      <c r="L39" t="str">
        <f t="shared" si="0"/>
        <v/>
      </c>
      <c r="M39" t="str">
        <f>ASC(IF(競技者データ入力シート!H45="","",競技者データ入力シート!H45))</f>
        <v/>
      </c>
      <c r="N39" t="str">
        <f>ASC(IF(競技者データ入力シート!P45="","",競技者データ入力シート!P45))</f>
        <v/>
      </c>
      <c r="O39" t="str">
        <f>IF(競技者データ入力シート!J45="","",競技者データ入力シート!J45)</f>
        <v/>
      </c>
      <c r="P39" t="str">
        <f>ASC(IF(競技者データ入力シート!K45="","",競技者データ入力シート!K45))</f>
        <v/>
      </c>
      <c r="Q39" t="str">
        <f>ASC(IF(競技者データ入力シート!L45="","",競技者データ入力シート!L45))</f>
        <v/>
      </c>
      <c r="R39" t="str">
        <f>ASC(IF(競技者データ入力シート!M45="","",競技者データ入力シート!M45))</f>
        <v/>
      </c>
      <c r="S39" t="str">
        <f>IF(競技者データ入力シート!O45="","",競技者データ入力シート!O45)</f>
        <v/>
      </c>
      <c r="T39" t="str">
        <f>ASC(IF(競技者データ入力シート!N45="","",競技者データ入力シート!N45))</f>
        <v/>
      </c>
      <c r="U39" s="1" t="str">
        <f>IF($O39="","",IF($O39="男",IFERROR(VLOOKUP(競技者データ入力シート!Q45,データ!$B$2:$C$101,2,FALSE),""),IF($O39="女",IFERROR(VLOOKUP(競技者データ入力シート!Q45,データ!$F$2:$G$101,2,FALSE),""))))</f>
        <v/>
      </c>
      <c r="V39" t="str">
        <f>ASC(IF(競技者データ入力シート!Q45="","",競技者データ入力シート!R45))</f>
        <v/>
      </c>
      <c r="Y39" s="1" t="str">
        <f>IF($O39="","",IF($O39="男",IFERROR(VLOOKUP(競技者データ入力シート!V45,データ!$B$2:$C$101,2,FALSE),""),IF($O39="女",IFERROR(VLOOKUP(競技者データ入力シート!V45,データ!$F$2:$G$101,2,FALSE),""))))</f>
        <v/>
      </c>
      <c r="Z39" t="str">
        <f>ASC(IF(競技者データ入力シート!W45="","",競技者データ入力シート!W45))</f>
        <v/>
      </c>
      <c r="AC39" s="1"/>
      <c r="AG39" s="1"/>
      <c r="AQ39" s="1"/>
      <c r="AR39" s="1"/>
      <c r="AS39" s="9" t="e">
        <f>IF(#REF!="","",#REF!)</f>
        <v>#REF!</v>
      </c>
      <c r="AT39" s="9" t="e">
        <f>IF(#REF!="","",#REF!)</f>
        <v>#REF!</v>
      </c>
      <c r="AU39" s="9"/>
      <c r="AV39" s="9"/>
      <c r="AX39" s="1"/>
      <c r="AZ39" s="1"/>
      <c r="BA39" s="1"/>
      <c r="BC39" s="9"/>
      <c r="BD39" s="9"/>
      <c r="BE39" s="9"/>
      <c r="BF39" s="9"/>
      <c r="BG39" s="9"/>
      <c r="BH39" s="9"/>
      <c r="BI39" s="9"/>
      <c r="BJ39" s="9"/>
      <c r="BK39" s="9"/>
      <c r="BM39" s="9"/>
      <c r="BN39" t="str">
        <f>IF(U39="","",(VLOOKUP(U39,データ!$P$2:$Q$21,2,FALSE)))</f>
        <v/>
      </c>
      <c r="BO39" t="str">
        <f>IF(Y39="","",VLOOKUP(Y39,データ!$P$2:$Q$14,2,FALSE))</f>
        <v/>
      </c>
      <c r="DA39" s="425" t="str">
        <f t="shared" si="1"/>
        <v/>
      </c>
      <c r="DB39" s="425" t="str">
        <f>IF(DA39="","",COUNTIF($DA$2:DA39,DA39))</f>
        <v/>
      </c>
      <c r="DC39" s="425" t="str">
        <f t="shared" si="2"/>
        <v/>
      </c>
      <c r="DD39" s="425" t="str">
        <f>IF(DC39="","",COUNTIF($DC$2:DC39,DC39))</f>
        <v/>
      </c>
      <c r="DF39" s="424" t="str">
        <f t="shared" si="3"/>
        <v/>
      </c>
      <c r="DG39" s="424" t="str">
        <f>IF(DF39="","",CONCATENATE(競技者データ入力シート!D45,競技者データ入力シート!E45))</f>
        <v/>
      </c>
      <c r="DH39" s="424" t="str">
        <f t="shared" si="4"/>
        <v/>
      </c>
      <c r="DI39" s="424" t="str">
        <f>IF(DH39="","",CONCATENATE(競技者データ入力シート!D45,競技者データ入力シート!E45))</f>
        <v/>
      </c>
    </row>
    <row r="40" spans="2:113">
      <c r="B40" t="str">
        <f>IF(競技者データ入力シート!$S$2="","",競技者データ入力シート!$S$2)</f>
        <v/>
      </c>
      <c r="C40" t="str">
        <f>IF(競技者データ入力シート!$D46="","",競技者データ入力シート!$S$3)</f>
        <v/>
      </c>
      <c r="D40" t="str">
        <f>IF(競技者データ入力シート!D46="","",競技者データ入力シート!B46)</f>
        <v/>
      </c>
      <c r="E40" t="str">
        <f>IF(競技者データ入力シート!D46="","",C40&amp;D40)</f>
        <v/>
      </c>
      <c r="F40" t="str">
        <f>IF(競技者データ入力シート!D46="","",競技者データ入力シート!$S$2)</f>
        <v/>
      </c>
      <c r="I40" t="str">
        <f>ASC(IF(競技者データ入力シート!D46="","",競技者データ入力シート!C46))</f>
        <v/>
      </c>
      <c r="J40" t="str">
        <f>IF(競技者データ入力シート!D46="","",TRIM(競技者データ入力シート!D46)&amp;" "&amp;(TRIM(競技者データ入力シート!E46)))</f>
        <v/>
      </c>
      <c r="K40" t="str">
        <f>ASC(IF(競技者データ入力シート!F46="","",TRIM(競技者データ入力シート!F46)&amp;" "&amp;(TRIM(競技者データ入力シート!G46))))</f>
        <v/>
      </c>
      <c r="L40" t="str">
        <f t="shared" si="0"/>
        <v/>
      </c>
      <c r="M40" t="str">
        <f>ASC(IF(競技者データ入力シート!H46="","",競技者データ入力シート!H46))</f>
        <v/>
      </c>
      <c r="N40" t="str">
        <f>ASC(IF(競技者データ入力シート!P46="","",競技者データ入力シート!P46))</f>
        <v/>
      </c>
      <c r="O40" t="str">
        <f>IF(競技者データ入力シート!J46="","",競技者データ入力シート!J46)</f>
        <v/>
      </c>
      <c r="P40" t="str">
        <f>ASC(IF(競技者データ入力シート!K46="","",競技者データ入力シート!K46))</f>
        <v/>
      </c>
      <c r="Q40" t="str">
        <f>ASC(IF(競技者データ入力シート!L46="","",競技者データ入力シート!L46))</f>
        <v/>
      </c>
      <c r="R40" t="str">
        <f>ASC(IF(競技者データ入力シート!M46="","",競技者データ入力シート!M46))</f>
        <v/>
      </c>
      <c r="S40" t="str">
        <f>IF(競技者データ入力シート!O46="","",競技者データ入力シート!O46)</f>
        <v/>
      </c>
      <c r="T40" t="str">
        <f>ASC(IF(競技者データ入力シート!N46="","",競技者データ入力シート!N46))</f>
        <v/>
      </c>
      <c r="U40" s="1" t="str">
        <f>IF($O40="","",IF($O40="男",IFERROR(VLOOKUP(競技者データ入力シート!Q46,データ!$B$2:$C$101,2,FALSE),""),IF($O40="女",IFERROR(VLOOKUP(競技者データ入力シート!Q46,データ!$F$2:$G$101,2,FALSE),""))))</f>
        <v/>
      </c>
      <c r="V40" t="str">
        <f>ASC(IF(競技者データ入力シート!Q46="","",競技者データ入力シート!R46))</f>
        <v/>
      </c>
      <c r="Y40" s="1" t="str">
        <f>IF($O40="","",IF($O40="男",IFERROR(VLOOKUP(競技者データ入力シート!V46,データ!$B$2:$C$101,2,FALSE),""),IF($O40="女",IFERROR(VLOOKUP(競技者データ入力シート!V46,データ!$F$2:$G$101,2,FALSE),""))))</f>
        <v/>
      </c>
      <c r="Z40" t="str">
        <f>ASC(IF(競技者データ入力シート!W46="","",競技者データ入力シート!W46))</f>
        <v/>
      </c>
      <c r="AC40" s="1"/>
      <c r="AG40" s="1"/>
      <c r="AQ40" s="1"/>
      <c r="AR40" s="1"/>
      <c r="AS40" s="9" t="e">
        <f>IF(#REF!="","",#REF!)</f>
        <v>#REF!</v>
      </c>
      <c r="AT40" s="9" t="e">
        <f>IF(#REF!="","",#REF!)</f>
        <v>#REF!</v>
      </c>
      <c r="AU40" s="9"/>
      <c r="AV40" s="9"/>
      <c r="AX40" s="1"/>
      <c r="AZ40" s="1"/>
      <c r="BA40" s="1"/>
      <c r="BC40" s="9"/>
      <c r="BD40" s="9"/>
      <c r="BE40" s="9"/>
      <c r="BF40" s="9"/>
      <c r="BG40" s="9"/>
      <c r="BH40" s="9"/>
      <c r="BI40" s="9"/>
      <c r="BJ40" s="9"/>
      <c r="BK40" s="9"/>
      <c r="BM40" s="9"/>
      <c r="BN40" t="str">
        <f>IF(U40="","",(VLOOKUP(U40,データ!$P$2:$Q$21,2,FALSE)))</f>
        <v/>
      </c>
      <c r="BO40" t="str">
        <f>IF(Y40="","",VLOOKUP(Y40,データ!$P$2:$Q$14,2,FALSE))</f>
        <v/>
      </c>
      <c r="DA40" s="425" t="str">
        <f t="shared" si="1"/>
        <v/>
      </c>
      <c r="DB40" s="425" t="str">
        <f>IF(DA40="","",COUNTIF($DA$2:DA40,DA40))</f>
        <v/>
      </c>
      <c r="DC40" s="425" t="str">
        <f t="shared" si="2"/>
        <v/>
      </c>
      <c r="DD40" s="425" t="str">
        <f>IF(DC40="","",COUNTIF($DC$2:DC40,DC40))</f>
        <v/>
      </c>
      <c r="DF40" s="424" t="str">
        <f t="shared" si="3"/>
        <v/>
      </c>
      <c r="DG40" s="424" t="str">
        <f>IF(DF40="","",CONCATENATE(競技者データ入力シート!D46,競技者データ入力シート!E46))</f>
        <v/>
      </c>
      <c r="DH40" s="424" t="str">
        <f t="shared" si="4"/>
        <v/>
      </c>
      <c r="DI40" s="424" t="str">
        <f>IF(DH40="","",CONCATENATE(競技者データ入力シート!D46,競技者データ入力シート!E46))</f>
        <v/>
      </c>
    </row>
    <row r="41" spans="2:113">
      <c r="B41" t="str">
        <f>IF(競技者データ入力シート!$S$2="","",競技者データ入力シート!$S$2)</f>
        <v/>
      </c>
      <c r="C41" t="str">
        <f>IF(競技者データ入力シート!$D47="","",競技者データ入力シート!$S$3)</f>
        <v/>
      </c>
      <c r="D41" t="str">
        <f>IF(競技者データ入力シート!D47="","",競技者データ入力シート!B47)</f>
        <v/>
      </c>
      <c r="E41" t="str">
        <f>IF(競技者データ入力シート!D47="","",C41&amp;D41)</f>
        <v/>
      </c>
      <c r="F41" t="str">
        <f>IF(競技者データ入力シート!D47="","",競技者データ入力シート!$S$2)</f>
        <v/>
      </c>
      <c r="I41" t="str">
        <f>ASC(IF(競技者データ入力シート!D47="","",競技者データ入力シート!C47))</f>
        <v/>
      </c>
      <c r="J41" t="str">
        <f>IF(競技者データ入力シート!D47="","",TRIM(競技者データ入力シート!D47)&amp;" "&amp;(TRIM(競技者データ入力シート!E47)))</f>
        <v/>
      </c>
      <c r="K41" t="str">
        <f>ASC(IF(競技者データ入力シート!F47="","",TRIM(競技者データ入力シート!F47)&amp;" "&amp;(TRIM(競技者データ入力シート!G47))))</f>
        <v/>
      </c>
      <c r="L41" t="str">
        <f t="shared" si="0"/>
        <v/>
      </c>
      <c r="M41" t="str">
        <f>ASC(IF(競技者データ入力シート!H47="","",競技者データ入力シート!H47))</f>
        <v/>
      </c>
      <c r="N41" t="str">
        <f>ASC(IF(競技者データ入力シート!P47="","",競技者データ入力シート!P47))</f>
        <v/>
      </c>
      <c r="O41" t="str">
        <f>IF(競技者データ入力シート!J47="","",競技者データ入力シート!J47)</f>
        <v/>
      </c>
      <c r="P41" t="str">
        <f>ASC(IF(競技者データ入力シート!K47="","",競技者データ入力シート!K47))</f>
        <v/>
      </c>
      <c r="Q41" t="str">
        <f>ASC(IF(競技者データ入力シート!L47="","",競技者データ入力シート!L47))</f>
        <v/>
      </c>
      <c r="R41" t="str">
        <f>ASC(IF(競技者データ入力シート!M47="","",競技者データ入力シート!M47))</f>
        <v/>
      </c>
      <c r="S41" t="str">
        <f>IF(競技者データ入力シート!O47="","",競技者データ入力シート!O47)</f>
        <v/>
      </c>
      <c r="T41" t="str">
        <f>ASC(IF(競技者データ入力シート!N47="","",競技者データ入力シート!N47))</f>
        <v/>
      </c>
      <c r="U41" s="1" t="str">
        <f>IF($O41="","",IF($O41="男",IFERROR(VLOOKUP(競技者データ入力シート!Q47,データ!$B$2:$C$101,2,FALSE),""),IF($O41="女",IFERROR(VLOOKUP(競技者データ入力シート!Q47,データ!$F$2:$G$101,2,FALSE),""))))</f>
        <v/>
      </c>
      <c r="V41" t="str">
        <f>ASC(IF(競技者データ入力シート!Q47="","",競技者データ入力シート!R47))</f>
        <v/>
      </c>
      <c r="Y41" s="1" t="str">
        <f>IF($O41="","",IF($O41="男",IFERROR(VLOOKUP(競技者データ入力シート!V47,データ!$B$2:$C$101,2,FALSE),""),IF($O41="女",IFERROR(VLOOKUP(競技者データ入力シート!V47,データ!$F$2:$G$101,2,FALSE),""))))</f>
        <v/>
      </c>
      <c r="Z41" t="str">
        <f>ASC(IF(競技者データ入力シート!W47="","",競技者データ入力シート!W47))</f>
        <v/>
      </c>
      <c r="AC41" s="1"/>
      <c r="AG41" s="1"/>
      <c r="AQ41" s="1"/>
      <c r="AR41" s="1"/>
      <c r="AS41" s="9" t="e">
        <f>IF(#REF!="","",#REF!)</f>
        <v>#REF!</v>
      </c>
      <c r="AT41" s="9" t="e">
        <f>IF(#REF!="","",#REF!)</f>
        <v>#REF!</v>
      </c>
      <c r="AU41" s="9"/>
      <c r="AV41" s="9"/>
      <c r="AX41" s="1"/>
      <c r="AZ41" s="1"/>
      <c r="BA41" s="1"/>
      <c r="BC41" s="9"/>
      <c r="BD41" s="9"/>
      <c r="BE41" s="9"/>
      <c r="BF41" s="9"/>
      <c r="BG41" s="9"/>
      <c r="BH41" s="9"/>
      <c r="BI41" s="9"/>
      <c r="BJ41" s="9"/>
      <c r="BK41" s="9"/>
      <c r="BM41" s="9"/>
      <c r="BN41" t="str">
        <f>IF(U41="","",(VLOOKUP(U41,データ!$P$2:$Q$21,2,FALSE)))</f>
        <v/>
      </c>
      <c r="BO41" t="str">
        <f>IF(Y41="","",VLOOKUP(Y41,データ!$P$2:$Q$14,2,FALSE))</f>
        <v/>
      </c>
      <c r="DA41" s="425" t="str">
        <f t="shared" si="1"/>
        <v/>
      </c>
      <c r="DB41" s="425" t="str">
        <f>IF(DA41="","",COUNTIF($DA$2:DA41,DA41))</f>
        <v/>
      </c>
      <c r="DC41" s="425" t="str">
        <f t="shared" si="2"/>
        <v/>
      </c>
      <c r="DD41" s="425" t="str">
        <f>IF(DC41="","",COUNTIF($DC$2:DC41,DC41))</f>
        <v/>
      </c>
      <c r="DF41" s="424" t="str">
        <f t="shared" si="3"/>
        <v/>
      </c>
      <c r="DG41" s="424" t="str">
        <f>IF(DF41="","",CONCATENATE(競技者データ入力シート!D47,競技者データ入力シート!E47))</f>
        <v/>
      </c>
      <c r="DH41" s="424" t="str">
        <f t="shared" si="4"/>
        <v/>
      </c>
      <c r="DI41" s="424" t="str">
        <f>IF(DH41="","",CONCATENATE(競技者データ入力シート!D47,競技者データ入力シート!E47))</f>
        <v/>
      </c>
    </row>
    <row r="42" spans="2:113">
      <c r="B42" t="str">
        <f>IF(競技者データ入力シート!$S$2="","",競技者データ入力シート!$S$2)</f>
        <v/>
      </c>
      <c r="C42" t="str">
        <f>IF(競技者データ入力シート!$D48="","",競技者データ入力シート!$S$3)</f>
        <v/>
      </c>
      <c r="D42" t="str">
        <f>IF(競技者データ入力シート!D48="","",競技者データ入力シート!B48)</f>
        <v/>
      </c>
      <c r="E42" t="str">
        <f>IF(競技者データ入力シート!D48="","",C42&amp;D42)</f>
        <v/>
      </c>
      <c r="F42" t="str">
        <f>IF(競技者データ入力シート!D48="","",競技者データ入力シート!$S$2)</f>
        <v/>
      </c>
      <c r="I42" t="str">
        <f>ASC(IF(競技者データ入力シート!D48="","",競技者データ入力シート!C48))</f>
        <v/>
      </c>
      <c r="J42" t="str">
        <f>IF(競技者データ入力シート!D48="","",TRIM(競技者データ入力シート!D48)&amp;" "&amp;(TRIM(競技者データ入力シート!E48)))</f>
        <v/>
      </c>
      <c r="K42" t="str">
        <f>ASC(IF(競技者データ入力シート!F48="","",TRIM(競技者データ入力シート!F48)&amp;" "&amp;(TRIM(競技者データ入力シート!G48))))</f>
        <v/>
      </c>
      <c r="L42" t="str">
        <f t="shared" si="0"/>
        <v/>
      </c>
      <c r="M42" t="str">
        <f>ASC(IF(競技者データ入力シート!H48="","",競技者データ入力シート!H48))</f>
        <v/>
      </c>
      <c r="N42" t="str">
        <f>ASC(IF(競技者データ入力シート!P48="","",競技者データ入力シート!P48))</f>
        <v/>
      </c>
      <c r="O42" t="str">
        <f>IF(競技者データ入力シート!J48="","",競技者データ入力シート!J48)</f>
        <v/>
      </c>
      <c r="P42" t="str">
        <f>ASC(IF(競技者データ入力シート!K48="","",競技者データ入力シート!K48))</f>
        <v/>
      </c>
      <c r="Q42" t="str">
        <f>ASC(IF(競技者データ入力シート!L48="","",競技者データ入力シート!L48))</f>
        <v/>
      </c>
      <c r="R42" t="str">
        <f>ASC(IF(競技者データ入力シート!M48="","",競技者データ入力シート!M48))</f>
        <v/>
      </c>
      <c r="S42" t="str">
        <f>IF(競技者データ入力シート!O48="","",競技者データ入力シート!O48)</f>
        <v/>
      </c>
      <c r="T42" t="str">
        <f>ASC(IF(競技者データ入力シート!N48="","",競技者データ入力シート!N48))</f>
        <v/>
      </c>
      <c r="U42" s="1" t="str">
        <f>IF($O42="","",IF($O42="男",IFERROR(VLOOKUP(競技者データ入力シート!Q48,データ!$B$2:$C$101,2,FALSE),""),IF($O42="女",IFERROR(VLOOKUP(競技者データ入力シート!Q48,データ!$F$2:$G$101,2,FALSE),""))))</f>
        <v/>
      </c>
      <c r="V42" t="str">
        <f>ASC(IF(競技者データ入力シート!Q48="","",競技者データ入力シート!R48))</f>
        <v/>
      </c>
      <c r="Y42" s="1" t="str">
        <f>IF($O42="","",IF($O42="男",IFERROR(VLOOKUP(競技者データ入力シート!V48,データ!$B$2:$C$101,2,FALSE),""),IF($O42="女",IFERROR(VLOOKUP(競技者データ入力シート!V48,データ!$F$2:$G$101,2,FALSE),""))))</f>
        <v/>
      </c>
      <c r="Z42" t="str">
        <f>ASC(IF(競技者データ入力シート!W48="","",競技者データ入力シート!W48))</f>
        <v/>
      </c>
      <c r="AC42" s="1"/>
      <c r="AG42" s="1"/>
      <c r="AQ42" s="1"/>
      <c r="AR42" s="1"/>
      <c r="AS42" s="9" t="e">
        <f>IF(#REF!="","",#REF!)</f>
        <v>#REF!</v>
      </c>
      <c r="AT42" s="9" t="e">
        <f>IF(#REF!="","",#REF!)</f>
        <v>#REF!</v>
      </c>
      <c r="AU42" s="9"/>
      <c r="AV42" s="9"/>
      <c r="AX42" s="1"/>
      <c r="AZ42" s="1"/>
      <c r="BA42" s="1"/>
      <c r="BC42" s="9"/>
      <c r="BD42" s="9"/>
      <c r="BE42" s="9"/>
      <c r="BF42" s="9"/>
      <c r="BG42" s="9"/>
      <c r="BH42" s="9"/>
      <c r="BI42" s="9"/>
      <c r="BJ42" s="9"/>
      <c r="BK42" s="9"/>
      <c r="BM42" s="9"/>
      <c r="BN42" t="str">
        <f>IF(U42="","",(VLOOKUP(U42,データ!$P$2:$Q$21,2,FALSE)))</f>
        <v/>
      </c>
      <c r="BO42" t="str">
        <f>IF(Y42="","",VLOOKUP(Y42,データ!$P$2:$Q$14,2,FALSE))</f>
        <v/>
      </c>
      <c r="DA42" s="425" t="str">
        <f t="shared" si="1"/>
        <v/>
      </c>
      <c r="DB42" s="425" t="str">
        <f>IF(DA42="","",COUNTIF($DA$2:DA42,DA42))</f>
        <v/>
      </c>
      <c r="DC42" s="425" t="str">
        <f t="shared" si="2"/>
        <v/>
      </c>
      <c r="DD42" s="425" t="str">
        <f>IF(DC42="","",COUNTIF($DC$2:DC42,DC42))</f>
        <v/>
      </c>
      <c r="DF42" s="424" t="str">
        <f t="shared" si="3"/>
        <v/>
      </c>
      <c r="DG42" s="424" t="str">
        <f>IF(DF42="","",CONCATENATE(競技者データ入力シート!D48,競技者データ入力シート!E48))</f>
        <v/>
      </c>
      <c r="DH42" s="424" t="str">
        <f t="shared" si="4"/>
        <v/>
      </c>
      <c r="DI42" s="424" t="str">
        <f>IF(DH42="","",CONCATENATE(競技者データ入力シート!D48,競技者データ入力シート!E48))</f>
        <v/>
      </c>
    </row>
    <row r="43" spans="2:113">
      <c r="B43" t="str">
        <f>IF(競技者データ入力シート!$S$2="","",競技者データ入力シート!$S$2)</f>
        <v/>
      </c>
      <c r="C43" t="str">
        <f>IF(競技者データ入力シート!$D49="","",競技者データ入力シート!$S$3)</f>
        <v/>
      </c>
      <c r="D43" t="str">
        <f>IF(競技者データ入力シート!D49="","",競技者データ入力シート!B49)</f>
        <v/>
      </c>
      <c r="E43" t="str">
        <f>IF(競技者データ入力シート!D49="","",C43&amp;D43)</f>
        <v/>
      </c>
      <c r="F43" t="str">
        <f>IF(競技者データ入力シート!D49="","",競技者データ入力シート!$S$2)</f>
        <v/>
      </c>
      <c r="I43" t="str">
        <f>ASC(IF(競技者データ入力シート!D49="","",競技者データ入力シート!C49))</f>
        <v/>
      </c>
      <c r="J43" t="str">
        <f>IF(競技者データ入力シート!D49="","",TRIM(競技者データ入力シート!D49)&amp;" "&amp;(TRIM(競技者データ入力シート!E49)))</f>
        <v/>
      </c>
      <c r="K43" t="str">
        <f>ASC(IF(競技者データ入力シート!F49="","",TRIM(競技者データ入力シート!F49)&amp;" "&amp;(TRIM(競技者データ入力シート!G49))))</f>
        <v/>
      </c>
      <c r="L43" t="str">
        <f t="shared" si="0"/>
        <v/>
      </c>
      <c r="M43" t="str">
        <f>ASC(IF(競技者データ入力シート!H49="","",競技者データ入力シート!H49))</f>
        <v/>
      </c>
      <c r="N43" t="str">
        <f>ASC(IF(競技者データ入力シート!P49="","",競技者データ入力シート!P49))</f>
        <v/>
      </c>
      <c r="O43" t="str">
        <f>IF(競技者データ入力シート!J49="","",競技者データ入力シート!J49)</f>
        <v/>
      </c>
      <c r="P43" t="str">
        <f>ASC(IF(競技者データ入力シート!K49="","",競技者データ入力シート!K49))</f>
        <v/>
      </c>
      <c r="Q43" t="str">
        <f>ASC(IF(競技者データ入力シート!L49="","",競技者データ入力シート!L49))</f>
        <v/>
      </c>
      <c r="R43" t="str">
        <f>ASC(IF(競技者データ入力シート!M49="","",競技者データ入力シート!M49))</f>
        <v/>
      </c>
      <c r="S43" t="str">
        <f>IF(競技者データ入力シート!O49="","",競技者データ入力シート!O49)</f>
        <v/>
      </c>
      <c r="T43" t="str">
        <f>ASC(IF(競技者データ入力シート!N49="","",競技者データ入力シート!N49))</f>
        <v/>
      </c>
      <c r="U43" s="1" t="str">
        <f>IF($O43="","",IF($O43="男",IFERROR(VLOOKUP(競技者データ入力シート!Q49,データ!$B$2:$C$101,2,FALSE),""),IF($O43="女",IFERROR(VLOOKUP(競技者データ入力シート!Q49,データ!$F$2:$G$101,2,FALSE),""))))</f>
        <v/>
      </c>
      <c r="V43" t="str">
        <f>ASC(IF(競技者データ入力シート!Q49="","",競技者データ入力シート!R49))</f>
        <v/>
      </c>
      <c r="Y43" s="1" t="str">
        <f>IF($O43="","",IF($O43="男",IFERROR(VLOOKUP(競技者データ入力シート!V49,データ!$B$2:$C$101,2,FALSE),""),IF($O43="女",IFERROR(VLOOKUP(競技者データ入力シート!V49,データ!$F$2:$G$101,2,FALSE),""))))</f>
        <v/>
      </c>
      <c r="Z43" t="str">
        <f>ASC(IF(競技者データ入力シート!W49="","",競技者データ入力シート!W49))</f>
        <v/>
      </c>
      <c r="AC43" s="1"/>
      <c r="AG43" s="1"/>
      <c r="AQ43" s="1"/>
      <c r="AR43" s="1"/>
      <c r="AS43" s="9" t="e">
        <f>IF(#REF!="","",#REF!)</f>
        <v>#REF!</v>
      </c>
      <c r="AT43" s="9" t="e">
        <f>IF(#REF!="","",#REF!)</f>
        <v>#REF!</v>
      </c>
      <c r="AU43" s="9"/>
      <c r="AV43" s="9"/>
      <c r="AX43" s="1"/>
      <c r="AZ43" s="1"/>
      <c r="BA43" s="1"/>
      <c r="BC43" s="9"/>
      <c r="BD43" s="9"/>
      <c r="BE43" s="9"/>
      <c r="BF43" s="9"/>
      <c r="BG43" s="9"/>
      <c r="BH43" s="9"/>
      <c r="BI43" s="9"/>
      <c r="BJ43" s="9"/>
      <c r="BK43" s="9"/>
      <c r="BM43" s="9"/>
      <c r="BN43" t="str">
        <f>IF(U43="","",(VLOOKUP(U43,データ!$P$2:$Q$21,2,FALSE)))</f>
        <v/>
      </c>
      <c r="BO43" t="str">
        <f>IF(Y43="","",VLOOKUP(Y43,データ!$P$2:$Q$14,2,FALSE))</f>
        <v/>
      </c>
      <c r="DA43" s="425" t="str">
        <f t="shared" si="1"/>
        <v/>
      </c>
      <c r="DB43" s="425" t="str">
        <f>IF(DA43="","",COUNTIF($DA$2:DA43,DA43))</f>
        <v/>
      </c>
      <c r="DC43" s="425" t="str">
        <f t="shared" si="2"/>
        <v/>
      </c>
      <c r="DD43" s="425" t="str">
        <f>IF(DC43="","",COUNTIF($DC$2:DC43,DC43))</f>
        <v/>
      </c>
      <c r="DF43" s="424" t="str">
        <f t="shared" si="3"/>
        <v/>
      </c>
      <c r="DG43" s="424" t="str">
        <f>IF(DF43="","",CONCATENATE(競技者データ入力シート!D49,競技者データ入力シート!E49))</f>
        <v/>
      </c>
      <c r="DH43" s="424" t="str">
        <f t="shared" si="4"/>
        <v/>
      </c>
      <c r="DI43" s="424" t="str">
        <f>IF(DH43="","",CONCATENATE(競技者データ入力シート!D49,競技者データ入力シート!E49))</f>
        <v/>
      </c>
    </row>
    <row r="44" spans="2:113">
      <c r="B44" t="str">
        <f>IF(競技者データ入力シート!$S$2="","",競技者データ入力シート!$S$2)</f>
        <v/>
      </c>
      <c r="C44" t="str">
        <f>IF(競技者データ入力シート!$D50="","",競技者データ入力シート!$S$3)</f>
        <v/>
      </c>
      <c r="D44" t="str">
        <f>IF(競技者データ入力シート!D50="","",競技者データ入力シート!B50)</f>
        <v/>
      </c>
      <c r="E44" t="str">
        <f>IF(競技者データ入力シート!D50="","",C44&amp;D44)</f>
        <v/>
      </c>
      <c r="F44" t="str">
        <f>IF(競技者データ入力シート!D50="","",競技者データ入力シート!$S$2)</f>
        <v/>
      </c>
      <c r="I44" t="str">
        <f>ASC(IF(競技者データ入力シート!D50="","",競技者データ入力シート!C50))</f>
        <v/>
      </c>
      <c r="J44" t="str">
        <f>IF(競技者データ入力シート!D50="","",TRIM(競技者データ入力シート!D50)&amp;" "&amp;(TRIM(競技者データ入力シート!E50)))</f>
        <v/>
      </c>
      <c r="K44" t="str">
        <f>ASC(IF(競技者データ入力シート!F50="","",TRIM(競技者データ入力シート!F50)&amp;" "&amp;(TRIM(競技者データ入力シート!G50))))</f>
        <v/>
      </c>
      <c r="L44" t="str">
        <f t="shared" si="0"/>
        <v/>
      </c>
      <c r="M44" t="str">
        <f>ASC(IF(競技者データ入力シート!H50="","",競技者データ入力シート!H50))</f>
        <v/>
      </c>
      <c r="N44" t="str">
        <f>ASC(IF(競技者データ入力シート!P50="","",競技者データ入力シート!P50))</f>
        <v/>
      </c>
      <c r="O44" t="str">
        <f>IF(競技者データ入力シート!J50="","",競技者データ入力シート!J50)</f>
        <v/>
      </c>
      <c r="P44" t="str">
        <f>ASC(IF(競技者データ入力シート!K50="","",競技者データ入力シート!K50))</f>
        <v/>
      </c>
      <c r="Q44" t="str">
        <f>ASC(IF(競技者データ入力シート!L50="","",競技者データ入力シート!L50))</f>
        <v/>
      </c>
      <c r="R44" t="str">
        <f>ASC(IF(競技者データ入力シート!M50="","",競技者データ入力シート!M50))</f>
        <v/>
      </c>
      <c r="S44" t="str">
        <f>IF(競技者データ入力シート!O50="","",競技者データ入力シート!O50)</f>
        <v/>
      </c>
      <c r="T44" t="str">
        <f>ASC(IF(競技者データ入力シート!N50="","",競技者データ入力シート!N50))</f>
        <v/>
      </c>
      <c r="U44" s="1" t="str">
        <f>IF($O44="","",IF($O44="男",IFERROR(VLOOKUP(競技者データ入力シート!Q50,データ!$B$2:$C$101,2,FALSE),""),IF($O44="女",IFERROR(VLOOKUP(競技者データ入力シート!Q50,データ!$F$2:$G$101,2,FALSE),""))))</f>
        <v/>
      </c>
      <c r="V44" t="str">
        <f>ASC(IF(競技者データ入力シート!Q50="","",競技者データ入力シート!R50))</f>
        <v/>
      </c>
      <c r="Y44" s="1" t="str">
        <f>IF($O44="","",IF($O44="男",IFERROR(VLOOKUP(競技者データ入力シート!V50,データ!$B$2:$C$101,2,FALSE),""),IF($O44="女",IFERROR(VLOOKUP(競技者データ入力シート!V50,データ!$F$2:$G$101,2,FALSE),""))))</f>
        <v/>
      </c>
      <c r="Z44" t="str">
        <f>ASC(IF(競技者データ入力シート!W50="","",競技者データ入力シート!W50))</f>
        <v/>
      </c>
      <c r="AC44" s="1"/>
      <c r="AG44" s="1"/>
      <c r="AQ44" s="1"/>
      <c r="AR44" s="1"/>
      <c r="AS44" s="9" t="e">
        <f>IF(#REF!="","",#REF!)</f>
        <v>#REF!</v>
      </c>
      <c r="AT44" s="9" t="e">
        <f>IF(#REF!="","",#REF!)</f>
        <v>#REF!</v>
      </c>
      <c r="AU44" s="9"/>
      <c r="AV44" s="9"/>
      <c r="AX44" s="1"/>
      <c r="AZ44" s="1"/>
      <c r="BA44" s="1"/>
      <c r="BC44" s="9"/>
      <c r="BD44" s="9"/>
      <c r="BE44" s="9"/>
      <c r="BF44" s="9"/>
      <c r="BG44" s="9"/>
      <c r="BH44" s="9"/>
      <c r="BI44" s="9"/>
      <c r="BJ44" s="9"/>
      <c r="BK44" s="9"/>
      <c r="BM44" s="9"/>
      <c r="BN44" t="str">
        <f>IF(U44="","",(VLOOKUP(U44,データ!$P$2:$Q$21,2,FALSE)))</f>
        <v/>
      </c>
      <c r="BO44" t="str">
        <f>IF(Y44="","",VLOOKUP(Y44,データ!$P$2:$Q$14,2,FALSE))</f>
        <v/>
      </c>
      <c r="DA44" s="425" t="str">
        <f t="shared" si="1"/>
        <v/>
      </c>
      <c r="DB44" s="425" t="str">
        <f>IF(DA44="","",COUNTIF($DA$2:DA44,DA44))</f>
        <v/>
      </c>
      <c r="DC44" s="425" t="str">
        <f t="shared" si="2"/>
        <v/>
      </c>
      <c r="DD44" s="425" t="str">
        <f>IF(DC44="","",COUNTIF($DC$2:DC44,DC44))</f>
        <v/>
      </c>
      <c r="DF44" s="424" t="str">
        <f t="shared" si="3"/>
        <v/>
      </c>
      <c r="DG44" s="424" t="str">
        <f>IF(DF44="","",CONCATENATE(競技者データ入力シート!D50,競技者データ入力シート!E50))</f>
        <v/>
      </c>
      <c r="DH44" s="424" t="str">
        <f t="shared" si="4"/>
        <v/>
      </c>
      <c r="DI44" s="424" t="str">
        <f>IF(DH44="","",CONCATENATE(競技者データ入力シート!D50,競技者データ入力シート!E50))</f>
        <v/>
      </c>
    </row>
    <row r="45" spans="2:113">
      <c r="B45" t="str">
        <f>IF(競技者データ入力シート!$S$2="","",競技者データ入力シート!$S$2)</f>
        <v/>
      </c>
      <c r="C45" t="str">
        <f>IF(競技者データ入力シート!$D51="","",競技者データ入力シート!$S$3)</f>
        <v/>
      </c>
      <c r="D45" t="str">
        <f>IF(競技者データ入力シート!D51="","",競技者データ入力シート!B51)</f>
        <v/>
      </c>
      <c r="E45" t="str">
        <f>IF(競技者データ入力シート!D51="","",C45&amp;D45)</f>
        <v/>
      </c>
      <c r="F45" t="str">
        <f>IF(競技者データ入力シート!D51="","",競技者データ入力シート!$S$2)</f>
        <v/>
      </c>
      <c r="I45" t="str">
        <f>ASC(IF(競技者データ入力シート!D51="","",競技者データ入力シート!C51))</f>
        <v/>
      </c>
      <c r="J45" t="str">
        <f>IF(競技者データ入力シート!D51="","",TRIM(競技者データ入力シート!D51)&amp;" "&amp;(TRIM(競技者データ入力シート!E51)))</f>
        <v/>
      </c>
      <c r="K45" t="str">
        <f>ASC(IF(競技者データ入力シート!F51="","",TRIM(競技者データ入力シート!F51)&amp;" "&amp;(TRIM(競技者データ入力シート!G51))))</f>
        <v/>
      </c>
      <c r="L45" t="str">
        <f t="shared" si="0"/>
        <v/>
      </c>
      <c r="M45" t="str">
        <f>ASC(IF(競技者データ入力シート!H51="","",競技者データ入力シート!H51))</f>
        <v/>
      </c>
      <c r="N45" t="str">
        <f>ASC(IF(競技者データ入力シート!P51="","",競技者データ入力シート!P51))</f>
        <v/>
      </c>
      <c r="O45" t="str">
        <f>IF(競技者データ入力シート!J51="","",競技者データ入力シート!J51)</f>
        <v/>
      </c>
      <c r="P45" t="str">
        <f>ASC(IF(競技者データ入力シート!K51="","",競技者データ入力シート!K51))</f>
        <v/>
      </c>
      <c r="Q45" t="str">
        <f>ASC(IF(競技者データ入力シート!L51="","",競技者データ入力シート!L51))</f>
        <v/>
      </c>
      <c r="R45" t="str">
        <f>ASC(IF(競技者データ入力シート!M51="","",競技者データ入力シート!M51))</f>
        <v/>
      </c>
      <c r="S45" t="str">
        <f>IF(競技者データ入力シート!O51="","",競技者データ入力シート!O51)</f>
        <v/>
      </c>
      <c r="T45" t="str">
        <f>ASC(IF(競技者データ入力シート!N51="","",競技者データ入力シート!N51))</f>
        <v/>
      </c>
      <c r="U45" s="1" t="str">
        <f>IF($O45="","",IF($O45="男",IFERROR(VLOOKUP(競技者データ入力シート!Q51,データ!$B$2:$C$101,2,FALSE),""),IF($O45="女",IFERROR(VLOOKUP(競技者データ入力シート!Q51,データ!$F$2:$G$101,2,FALSE),""))))</f>
        <v/>
      </c>
      <c r="V45" t="str">
        <f>ASC(IF(競技者データ入力シート!Q51="","",競技者データ入力シート!R51))</f>
        <v/>
      </c>
      <c r="Y45" s="1" t="str">
        <f>IF($O45="","",IF($O45="男",IFERROR(VLOOKUP(競技者データ入力シート!V51,データ!$B$2:$C$101,2,FALSE),""),IF($O45="女",IFERROR(VLOOKUP(競技者データ入力シート!V51,データ!$F$2:$G$101,2,FALSE),""))))</f>
        <v/>
      </c>
      <c r="Z45" t="str">
        <f>ASC(IF(競技者データ入力シート!W51="","",競技者データ入力シート!W51))</f>
        <v/>
      </c>
      <c r="AC45" s="1"/>
      <c r="AG45" s="1"/>
      <c r="AQ45" s="1"/>
      <c r="AR45" s="1"/>
      <c r="AS45" s="9" t="e">
        <f>IF(#REF!="","",#REF!)</f>
        <v>#REF!</v>
      </c>
      <c r="AT45" s="9" t="e">
        <f>IF(#REF!="","",#REF!)</f>
        <v>#REF!</v>
      </c>
      <c r="AU45" s="9"/>
      <c r="AV45" s="9"/>
      <c r="AX45" s="1"/>
      <c r="AZ45" s="1"/>
      <c r="BA45" s="1"/>
      <c r="BC45" s="9"/>
      <c r="BD45" s="9"/>
      <c r="BE45" s="9"/>
      <c r="BF45" s="9"/>
      <c r="BG45" s="9"/>
      <c r="BH45" s="9"/>
      <c r="BI45" s="9"/>
      <c r="BJ45" s="9"/>
      <c r="BK45" s="9"/>
      <c r="BM45" s="9"/>
      <c r="BN45" t="str">
        <f>IF(U45="","",(VLOOKUP(U45,データ!$P$2:$Q$21,2,FALSE)))</f>
        <v/>
      </c>
      <c r="BO45" t="str">
        <f>IF(Y45="","",VLOOKUP(Y45,データ!$P$2:$Q$14,2,FALSE))</f>
        <v/>
      </c>
      <c r="DA45" s="425" t="str">
        <f t="shared" si="1"/>
        <v/>
      </c>
      <c r="DB45" s="425" t="str">
        <f>IF(DA45="","",COUNTIF($DA$2:DA45,DA45))</f>
        <v/>
      </c>
      <c r="DC45" s="425" t="str">
        <f t="shared" si="2"/>
        <v/>
      </c>
      <c r="DD45" s="425" t="str">
        <f>IF(DC45="","",COUNTIF($DC$2:DC45,DC45))</f>
        <v/>
      </c>
      <c r="DF45" s="424" t="str">
        <f t="shared" si="3"/>
        <v/>
      </c>
      <c r="DG45" s="424" t="str">
        <f>IF(DF45="","",CONCATENATE(競技者データ入力シート!D51,競技者データ入力シート!E51))</f>
        <v/>
      </c>
      <c r="DH45" s="424" t="str">
        <f t="shared" si="4"/>
        <v/>
      </c>
      <c r="DI45" s="424" t="str">
        <f>IF(DH45="","",CONCATENATE(競技者データ入力シート!D51,競技者データ入力シート!E51))</f>
        <v/>
      </c>
    </row>
    <row r="46" spans="2:113">
      <c r="B46" t="str">
        <f>IF(競技者データ入力シート!$S$2="","",競技者データ入力シート!$S$2)</f>
        <v/>
      </c>
      <c r="C46" t="str">
        <f>IF(競技者データ入力シート!$D52="","",競技者データ入力シート!$S$3)</f>
        <v/>
      </c>
      <c r="D46" t="str">
        <f>IF(競技者データ入力シート!D52="","",競技者データ入力シート!B52)</f>
        <v/>
      </c>
      <c r="E46" t="str">
        <f>IF(競技者データ入力シート!D52="","",C46&amp;D46)</f>
        <v/>
      </c>
      <c r="F46" t="str">
        <f>IF(競技者データ入力シート!D52="","",競技者データ入力シート!$S$2)</f>
        <v/>
      </c>
      <c r="I46" t="str">
        <f>ASC(IF(競技者データ入力シート!D52="","",競技者データ入力シート!C52))</f>
        <v/>
      </c>
      <c r="J46" t="str">
        <f>IF(競技者データ入力シート!D52="","",TRIM(競技者データ入力シート!D52)&amp;" "&amp;(TRIM(競技者データ入力シート!E52)))</f>
        <v/>
      </c>
      <c r="K46" t="str">
        <f>ASC(IF(競技者データ入力シート!F52="","",TRIM(競技者データ入力シート!F52)&amp;" "&amp;(TRIM(競技者データ入力シート!G52))))</f>
        <v/>
      </c>
      <c r="L46" t="str">
        <f t="shared" si="0"/>
        <v/>
      </c>
      <c r="M46" t="str">
        <f>ASC(IF(競技者データ入力シート!H52="","",競技者データ入力シート!H52))</f>
        <v/>
      </c>
      <c r="N46" t="str">
        <f>ASC(IF(競技者データ入力シート!P52="","",競技者データ入力シート!P52))</f>
        <v/>
      </c>
      <c r="O46" t="str">
        <f>IF(競技者データ入力シート!J52="","",競技者データ入力シート!J52)</f>
        <v/>
      </c>
      <c r="P46" t="str">
        <f>ASC(IF(競技者データ入力シート!K52="","",競技者データ入力シート!K52))</f>
        <v/>
      </c>
      <c r="Q46" t="str">
        <f>ASC(IF(競技者データ入力シート!L52="","",競技者データ入力シート!L52))</f>
        <v/>
      </c>
      <c r="R46" t="str">
        <f>ASC(IF(競技者データ入力シート!M52="","",競技者データ入力シート!M52))</f>
        <v/>
      </c>
      <c r="S46" t="str">
        <f>IF(競技者データ入力シート!O52="","",競技者データ入力シート!O52)</f>
        <v/>
      </c>
      <c r="T46" t="str">
        <f>ASC(IF(競技者データ入力シート!N52="","",競技者データ入力シート!N52))</f>
        <v/>
      </c>
      <c r="U46" s="1" t="str">
        <f>IF($O46="","",IF($O46="男",IFERROR(VLOOKUP(競技者データ入力シート!Q52,データ!$B$2:$C$101,2,FALSE),""),IF($O46="女",IFERROR(VLOOKUP(競技者データ入力シート!Q52,データ!$F$2:$G$101,2,FALSE),""))))</f>
        <v/>
      </c>
      <c r="V46" t="str">
        <f>ASC(IF(競技者データ入力シート!Q52="","",競技者データ入力シート!R52))</f>
        <v/>
      </c>
      <c r="Y46" s="1" t="str">
        <f>IF($O46="","",IF($O46="男",IFERROR(VLOOKUP(競技者データ入力シート!V52,データ!$B$2:$C$101,2,FALSE),""),IF($O46="女",IFERROR(VLOOKUP(競技者データ入力シート!V52,データ!$F$2:$G$101,2,FALSE),""))))</f>
        <v/>
      </c>
      <c r="Z46" t="str">
        <f>ASC(IF(競技者データ入力シート!W52="","",競技者データ入力シート!W52))</f>
        <v/>
      </c>
      <c r="AC46" s="1"/>
      <c r="AG46" s="1"/>
      <c r="AQ46" s="1"/>
      <c r="AR46" s="1"/>
      <c r="AS46" s="9" t="e">
        <f>IF(#REF!="","",#REF!)</f>
        <v>#REF!</v>
      </c>
      <c r="AT46" s="9" t="e">
        <f>IF(#REF!="","",#REF!)</f>
        <v>#REF!</v>
      </c>
      <c r="AU46" s="9"/>
      <c r="AV46" s="9"/>
      <c r="AX46" s="1"/>
      <c r="AZ46" s="1"/>
      <c r="BA46" s="1"/>
      <c r="BC46" s="9"/>
      <c r="BD46" s="9"/>
      <c r="BE46" s="9"/>
      <c r="BF46" s="9"/>
      <c r="BG46" s="9"/>
      <c r="BH46" s="9"/>
      <c r="BI46" s="9"/>
      <c r="BJ46" s="9"/>
      <c r="BK46" s="9"/>
      <c r="BM46" s="9"/>
      <c r="BN46" t="str">
        <f>IF(U46="","",(VLOOKUP(U46,データ!$P$2:$Q$21,2,FALSE)))</f>
        <v/>
      </c>
      <c r="BO46" t="str">
        <f>IF(Y46="","",VLOOKUP(Y46,データ!$P$2:$Q$14,2,FALSE))</f>
        <v/>
      </c>
      <c r="DA46" s="425" t="str">
        <f t="shared" si="1"/>
        <v/>
      </c>
      <c r="DB46" s="425" t="str">
        <f>IF(DA46="","",COUNTIF($DA$2:DA46,DA46))</f>
        <v/>
      </c>
      <c r="DC46" s="425" t="str">
        <f t="shared" si="2"/>
        <v/>
      </c>
      <c r="DD46" s="425" t="str">
        <f>IF(DC46="","",COUNTIF($DC$2:DC46,DC46))</f>
        <v/>
      </c>
      <c r="DF46" s="424" t="str">
        <f t="shared" si="3"/>
        <v/>
      </c>
      <c r="DG46" s="424" t="str">
        <f>IF(DF46="","",CONCATENATE(競技者データ入力シート!D52,競技者データ入力シート!E52))</f>
        <v/>
      </c>
      <c r="DH46" s="424" t="str">
        <f t="shared" si="4"/>
        <v/>
      </c>
      <c r="DI46" s="424" t="str">
        <f>IF(DH46="","",CONCATENATE(競技者データ入力シート!D52,競技者データ入力シート!E52))</f>
        <v/>
      </c>
    </row>
    <row r="47" spans="2:113">
      <c r="B47" t="str">
        <f>IF(競技者データ入力シート!$S$2="","",競技者データ入力シート!$S$2)</f>
        <v/>
      </c>
      <c r="C47" t="str">
        <f>IF(競技者データ入力シート!$D53="","",競技者データ入力シート!$S$3)</f>
        <v/>
      </c>
      <c r="D47" t="str">
        <f>IF(競技者データ入力シート!D53="","",競技者データ入力シート!B53)</f>
        <v/>
      </c>
      <c r="E47" t="str">
        <f>IF(競技者データ入力シート!D53="","",C47&amp;D47)</f>
        <v/>
      </c>
      <c r="F47" t="str">
        <f>IF(競技者データ入力シート!D53="","",競技者データ入力シート!$S$2)</f>
        <v/>
      </c>
      <c r="I47" t="str">
        <f>ASC(IF(競技者データ入力シート!D53="","",競技者データ入力シート!C53))</f>
        <v/>
      </c>
      <c r="J47" t="str">
        <f>IF(競技者データ入力シート!D53="","",TRIM(競技者データ入力シート!D53)&amp;" "&amp;(TRIM(競技者データ入力シート!E53)))</f>
        <v/>
      </c>
      <c r="K47" t="str">
        <f>ASC(IF(競技者データ入力シート!F53="","",TRIM(競技者データ入力シート!F53)&amp;" "&amp;(TRIM(競技者データ入力シート!G53))))</f>
        <v/>
      </c>
      <c r="L47" t="str">
        <f t="shared" si="0"/>
        <v/>
      </c>
      <c r="M47" t="str">
        <f>ASC(IF(競技者データ入力シート!H53="","",競技者データ入力シート!H53))</f>
        <v/>
      </c>
      <c r="N47" t="str">
        <f>ASC(IF(競技者データ入力シート!P53="","",競技者データ入力シート!P53))</f>
        <v/>
      </c>
      <c r="O47" t="str">
        <f>IF(競技者データ入力シート!J53="","",競技者データ入力シート!J53)</f>
        <v/>
      </c>
      <c r="P47" t="str">
        <f>ASC(IF(競技者データ入力シート!K53="","",競技者データ入力シート!K53))</f>
        <v/>
      </c>
      <c r="Q47" t="str">
        <f>ASC(IF(競技者データ入力シート!L53="","",競技者データ入力シート!L53))</f>
        <v/>
      </c>
      <c r="R47" t="str">
        <f>ASC(IF(競技者データ入力シート!M53="","",競技者データ入力シート!M53))</f>
        <v/>
      </c>
      <c r="S47" t="str">
        <f>IF(競技者データ入力シート!O53="","",競技者データ入力シート!O53)</f>
        <v/>
      </c>
      <c r="T47" t="str">
        <f>ASC(IF(競技者データ入力シート!N53="","",競技者データ入力シート!N53))</f>
        <v/>
      </c>
      <c r="U47" s="1" t="str">
        <f>IF($O47="","",IF($O47="男",IFERROR(VLOOKUP(競技者データ入力シート!Q53,データ!$B$2:$C$101,2,FALSE),""),IF($O47="女",IFERROR(VLOOKUP(競技者データ入力シート!Q53,データ!$F$2:$G$101,2,FALSE),""))))</f>
        <v/>
      </c>
      <c r="V47" t="str">
        <f>ASC(IF(競技者データ入力シート!Q53="","",競技者データ入力シート!R53))</f>
        <v/>
      </c>
      <c r="Y47" s="1" t="str">
        <f>IF($O47="","",IF($O47="男",IFERROR(VLOOKUP(競技者データ入力シート!V53,データ!$B$2:$C$101,2,FALSE),""),IF($O47="女",IFERROR(VLOOKUP(競技者データ入力シート!V53,データ!$F$2:$G$101,2,FALSE),""))))</f>
        <v/>
      </c>
      <c r="Z47" t="str">
        <f>ASC(IF(競技者データ入力シート!W53="","",競技者データ入力シート!W53))</f>
        <v/>
      </c>
      <c r="AC47" s="1"/>
      <c r="AG47" s="1"/>
      <c r="AQ47" s="1"/>
      <c r="AR47" s="1"/>
      <c r="AS47" s="9" t="e">
        <f>IF(#REF!="","",#REF!)</f>
        <v>#REF!</v>
      </c>
      <c r="AT47" s="9" t="e">
        <f>IF(#REF!="","",#REF!)</f>
        <v>#REF!</v>
      </c>
      <c r="AU47" s="9"/>
      <c r="AV47" s="9"/>
      <c r="AX47" s="1"/>
      <c r="AZ47" s="1"/>
      <c r="BA47" s="1"/>
      <c r="BC47" s="9"/>
      <c r="BD47" s="9"/>
      <c r="BE47" s="9"/>
      <c r="BF47" s="9"/>
      <c r="BG47" s="9"/>
      <c r="BH47" s="9"/>
      <c r="BI47" s="9"/>
      <c r="BJ47" s="9"/>
      <c r="BK47" s="9"/>
      <c r="BM47" s="9"/>
      <c r="BN47" t="str">
        <f>IF(U47="","",(VLOOKUP(U47,データ!$P$2:$Q$21,2,FALSE)))</f>
        <v/>
      </c>
      <c r="BO47" t="str">
        <f>IF(Y47="","",VLOOKUP(Y47,データ!$P$2:$Q$14,2,FALSE))</f>
        <v/>
      </c>
      <c r="DA47" s="425" t="str">
        <f t="shared" si="1"/>
        <v/>
      </c>
      <c r="DB47" s="425" t="str">
        <f>IF(DA47="","",COUNTIF($DA$2:DA47,DA47))</f>
        <v/>
      </c>
      <c r="DC47" s="425" t="str">
        <f t="shared" si="2"/>
        <v/>
      </c>
      <c r="DD47" s="425" t="str">
        <f>IF(DC47="","",COUNTIF($DC$2:DC47,DC47))</f>
        <v/>
      </c>
      <c r="DF47" s="424" t="str">
        <f t="shared" si="3"/>
        <v/>
      </c>
      <c r="DG47" s="424" t="str">
        <f>IF(DF47="","",CONCATENATE(競技者データ入力シート!D53,競技者データ入力シート!E53))</f>
        <v/>
      </c>
      <c r="DH47" s="424" t="str">
        <f t="shared" si="4"/>
        <v/>
      </c>
      <c r="DI47" s="424" t="str">
        <f>IF(DH47="","",CONCATENATE(競技者データ入力シート!D53,競技者データ入力シート!E53))</f>
        <v/>
      </c>
    </row>
    <row r="48" spans="2:113">
      <c r="B48" t="str">
        <f>IF(競技者データ入力シート!$S$2="","",競技者データ入力シート!$S$2)</f>
        <v/>
      </c>
      <c r="C48" t="str">
        <f>IF(競技者データ入力シート!$D54="","",競技者データ入力シート!$S$3)</f>
        <v/>
      </c>
      <c r="D48" t="str">
        <f>IF(競技者データ入力シート!D54="","",競技者データ入力シート!B54)</f>
        <v/>
      </c>
      <c r="E48" t="str">
        <f>IF(競技者データ入力シート!D54="","",C48&amp;D48)</f>
        <v/>
      </c>
      <c r="F48" t="str">
        <f>IF(競技者データ入力シート!D54="","",競技者データ入力シート!$S$2)</f>
        <v/>
      </c>
      <c r="I48" t="str">
        <f>ASC(IF(競技者データ入力シート!D54="","",競技者データ入力シート!C54))</f>
        <v/>
      </c>
      <c r="J48" t="str">
        <f>IF(競技者データ入力シート!D54="","",TRIM(競技者データ入力シート!D54)&amp;" "&amp;(TRIM(競技者データ入力シート!E54)))</f>
        <v/>
      </c>
      <c r="K48" t="str">
        <f>ASC(IF(競技者データ入力シート!F54="","",TRIM(競技者データ入力シート!F54)&amp;" "&amp;(TRIM(競技者データ入力シート!G54))))</f>
        <v/>
      </c>
      <c r="L48" t="str">
        <f t="shared" si="0"/>
        <v/>
      </c>
      <c r="M48" t="str">
        <f>ASC(IF(競技者データ入力シート!H54="","",競技者データ入力シート!H54))</f>
        <v/>
      </c>
      <c r="N48" t="str">
        <f>ASC(IF(競技者データ入力シート!P54="","",競技者データ入力シート!P54))</f>
        <v/>
      </c>
      <c r="O48" t="str">
        <f>IF(競技者データ入力シート!J54="","",競技者データ入力シート!J54)</f>
        <v/>
      </c>
      <c r="P48" t="str">
        <f>ASC(IF(競技者データ入力シート!K54="","",競技者データ入力シート!K54))</f>
        <v/>
      </c>
      <c r="Q48" t="str">
        <f>ASC(IF(競技者データ入力シート!L54="","",競技者データ入力シート!L54))</f>
        <v/>
      </c>
      <c r="R48" t="str">
        <f>ASC(IF(競技者データ入力シート!M54="","",競技者データ入力シート!M54))</f>
        <v/>
      </c>
      <c r="S48" t="str">
        <f>IF(競技者データ入力シート!O54="","",競技者データ入力シート!O54)</f>
        <v/>
      </c>
      <c r="T48" t="str">
        <f>ASC(IF(競技者データ入力シート!N54="","",競技者データ入力シート!N54))</f>
        <v/>
      </c>
      <c r="U48" s="1" t="str">
        <f>IF($O48="","",IF($O48="男",IFERROR(VLOOKUP(競技者データ入力シート!Q54,データ!$B$2:$C$101,2,FALSE),""),IF($O48="女",IFERROR(VLOOKUP(競技者データ入力シート!Q54,データ!$F$2:$G$101,2,FALSE),""))))</f>
        <v/>
      </c>
      <c r="V48" t="str">
        <f>ASC(IF(競技者データ入力シート!Q54="","",競技者データ入力シート!R54))</f>
        <v/>
      </c>
      <c r="Y48" s="1" t="str">
        <f>IF($O48="","",IF($O48="男",IFERROR(VLOOKUP(競技者データ入力シート!V54,データ!$B$2:$C$101,2,FALSE),""),IF($O48="女",IFERROR(VLOOKUP(競技者データ入力シート!V54,データ!$F$2:$G$101,2,FALSE),""))))</f>
        <v/>
      </c>
      <c r="Z48" t="str">
        <f>ASC(IF(競技者データ入力シート!W54="","",競技者データ入力シート!W54))</f>
        <v/>
      </c>
      <c r="AC48" s="1"/>
      <c r="AG48" s="1"/>
      <c r="AQ48" s="1"/>
      <c r="AR48" s="1"/>
      <c r="AS48" s="9" t="e">
        <f>IF(#REF!="","",#REF!)</f>
        <v>#REF!</v>
      </c>
      <c r="AT48" s="9" t="e">
        <f>IF(#REF!="","",#REF!)</f>
        <v>#REF!</v>
      </c>
      <c r="AU48" s="9"/>
      <c r="AV48" s="9"/>
      <c r="AX48" s="1"/>
      <c r="AZ48" s="1"/>
      <c r="BA48" s="1"/>
      <c r="BC48" s="9"/>
      <c r="BD48" s="9"/>
      <c r="BE48" s="9"/>
      <c r="BF48" s="9"/>
      <c r="BG48" s="9"/>
      <c r="BH48" s="9"/>
      <c r="BI48" s="9"/>
      <c r="BJ48" s="9"/>
      <c r="BK48" s="9"/>
      <c r="BM48" s="9"/>
      <c r="BN48" t="str">
        <f>IF(U48="","",(VLOOKUP(U48,データ!$P$2:$Q$21,2,FALSE)))</f>
        <v/>
      </c>
      <c r="BO48" t="str">
        <f>IF(Y48="","",VLOOKUP(Y48,データ!$P$2:$Q$14,2,FALSE))</f>
        <v/>
      </c>
      <c r="DA48" s="425" t="str">
        <f t="shared" si="1"/>
        <v/>
      </c>
      <c r="DB48" s="425" t="str">
        <f>IF(DA48="","",COUNTIF($DA$2:DA48,DA48))</f>
        <v/>
      </c>
      <c r="DC48" s="425" t="str">
        <f t="shared" si="2"/>
        <v/>
      </c>
      <c r="DD48" s="425" t="str">
        <f>IF(DC48="","",COUNTIF($DC$2:DC48,DC48))</f>
        <v/>
      </c>
      <c r="DF48" s="424" t="str">
        <f t="shared" si="3"/>
        <v/>
      </c>
      <c r="DG48" s="424" t="str">
        <f>IF(DF48="","",CONCATENATE(競技者データ入力シート!D54,競技者データ入力シート!E54))</f>
        <v/>
      </c>
      <c r="DH48" s="424" t="str">
        <f t="shared" si="4"/>
        <v/>
      </c>
      <c r="DI48" s="424" t="str">
        <f>IF(DH48="","",CONCATENATE(競技者データ入力シート!D54,競技者データ入力シート!E54))</f>
        <v/>
      </c>
    </row>
    <row r="49" spans="2:113">
      <c r="B49" t="str">
        <f>IF(競技者データ入力シート!$S$2="","",競技者データ入力シート!$S$2)</f>
        <v/>
      </c>
      <c r="C49" t="str">
        <f>IF(競技者データ入力シート!$D55="","",競技者データ入力シート!$S$3)</f>
        <v/>
      </c>
      <c r="D49" t="str">
        <f>IF(競技者データ入力シート!D55="","",競技者データ入力シート!B55)</f>
        <v/>
      </c>
      <c r="E49" t="str">
        <f>IF(競技者データ入力シート!D55="","",C49&amp;D49)</f>
        <v/>
      </c>
      <c r="F49" t="str">
        <f>IF(競技者データ入力シート!D55="","",競技者データ入力シート!$S$2)</f>
        <v/>
      </c>
      <c r="I49" t="str">
        <f>ASC(IF(競技者データ入力シート!D55="","",競技者データ入力シート!C55))</f>
        <v/>
      </c>
      <c r="J49" t="str">
        <f>IF(競技者データ入力シート!D55="","",TRIM(競技者データ入力シート!D55)&amp;" "&amp;(TRIM(競技者データ入力シート!E55)))</f>
        <v/>
      </c>
      <c r="K49" t="str">
        <f>ASC(IF(競技者データ入力シート!F55="","",TRIM(競技者データ入力シート!F55)&amp;" "&amp;(TRIM(競技者データ入力シート!G55))))</f>
        <v/>
      </c>
      <c r="L49" t="str">
        <f t="shared" si="0"/>
        <v/>
      </c>
      <c r="M49" t="str">
        <f>ASC(IF(競技者データ入力シート!H55="","",競技者データ入力シート!H55))</f>
        <v/>
      </c>
      <c r="N49" t="str">
        <f>ASC(IF(競技者データ入力シート!P55="","",競技者データ入力シート!P55))</f>
        <v/>
      </c>
      <c r="O49" t="str">
        <f>IF(競技者データ入力シート!J55="","",競技者データ入力シート!J55)</f>
        <v/>
      </c>
      <c r="P49" t="str">
        <f>ASC(IF(競技者データ入力シート!K55="","",競技者データ入力シート!K55))</f>
        <v/>
      </c>
      <c r="Q49" t="str">
        <f>ASC(IF(競技者データ入力シート!L55="","",競技者データ入力シート!L55))</f>
        <v/>
      </c>
      <c r="R49" t="str">
        <f>ASC(IF(競技者データ入力シート!M55="","",競技者データ入力シート!M55))</f>
        <v/>
      </c>
      <c r="S49" t="str">
        <f>IF(競技者データ入力シート!O55="","",競技者データ入力シート!O55)</f>
        <v/>
      </c>
      <c r="T49" t="str">
        <f>ASC(IF(競技者データ入力シート!N55="","",競技者データ入力シート!N55))</f>
        <v/>
      </c>
      <c r="U49" s="1" t="str">
        <f>IF($O49="","",IF($O49="男",IFERROR(VLOOKUP(競技者データ入力シート!Q55,データ!$B$2:$C$101,2,FALSE),""),IF($O49="女",IFERROR(VLOOKUP(競技者データ入力シート!Q55,データ!$F$2:$G$101,2,FALSE),""))))</f>
        <v/>
      </c>
      <c r="V49" t="str">
        <f>ASC(IF(競技者データ入力シート!Q55="","",競技者データ入力シート!R55))</f>
        <v/>
      </c>
      <c r="Y49" s="1" t="str">
        <f>IF($O49="","",IF($O49="男",IFERROR(VLOOKUP(競技者データ入力シート!V55,データ!$B$2:$C$101,2,FALSE),""),IF($O49="女",IFERROR(VLOOKUP(競技者データ入力シート!V55,データ!$F$2:$G$101,2,FALSE),""))))</f>
        <v/>
      </c>
      <c r="Z49" t="str">
        <f>ASC(IF(競技者データ入力シート!W55="","",競技者データ入力シート!W55))</f>
        <v/>
      </c>
      <c r="AC49" s="1"/>
      <c r="AG49" s="1"/>
      <c r="AQ49" s="1"/>
      <c r="AR49" s="1"/>
      <c r="AS49" s="9" t="e">
        <f>IF(#REF!="","",#REF!)</f>
        <v>#REF!</v>
      </c>
      <c r="AT49" s="9" t="e">
        <f>IF(#REF!="","",#REF!)</f>
        <v>#REF!</v>
      </c>
      <c r="AU49" s="9"/>
      <c r="AV49" s="9"/>
      <c r="AX49" s="1"/>
      <c r="AZ49" s="1"/>
      <c r="BA49" s="1"/>
      <c r="BC49" s="9"/>
      <c r="BD49" s="9"/>
      <c r="BE49" s="9"/>
      <c r="BF49" s="9"/>
      <c r="BG49" s="9"/>
      <c r="BH49" s="9"/>
      <c r="BI49" s="9"/>
      <c r="BJ49" s="9"/>
      <c r="BK49" s="9"/>
      <c r="BM49" s="9"/>
      <c r="BN49" t="str">
        <f>IF(U49="","",(VLOOKUP(U49,データ!$P$2:$Q$21,2,FALSE)))</f>
        <v/>
      </c>
      <c r="BO49" t="str">
        <f>IF(Y49="","",VLOOKUP(Y49,データ!$P$2:$Q$14,2,FALSE))</f>
        <v/>
      </c>
      <c r="DA49" s="425" t="str">
        <f t="shared" si="1"/>
        <v/>
      </c>
      <c r="DB49" s="425" t="str">
        <f>IF(DA49="","",COUNTIF($DA$2:DA49,DA49))</f>
        <v/>
      </c>
      <c r="DC49" s="425" t="str">
        <f t="shared" si="2"/>
        <v/>
      </c>
      <c r="DD49" s="425" t="str">
        <f>IF(DC49="","",COUNTIF($DC$2:DC49,DC49))</f>
        <v/>
      </c>
      <c r="DF49" s="424" t="str">
        <f t="shared" si="3"/>
        <v/>
      </c>
      <c r="DG49" s="424" t="str">
        <f>IF(DF49="","",CONCATENATE(競技者データ入力シート!D55,競技者データ入力シート!E55))</f>
        <v/>
      </c>
      <c r="DH49" s="424" t="str">
        <f t="shared" si="4"/>
        <v/>
      </c>
      <c r="DI49" s="424" t="str">
        <f>IF(DH49="","",CONCATENATE(競技者データ入力シート!D55,競技者データ入力シート!E55))</f>
        <v/>
      </c>
    </row>
    <row r="50" spans="2:113">
      <c r="B50" t="str">
        <f>IF(競技者データ入力シート!$S$2="","",競技者データ入力シート!$S$2)</f>
        <v/>
      </c>
      <c r="C50" t="str">
        <f>IF(競技者データ入力シート!$D56="","",競技者データ入力シート!$S$3)</f>
        <v/>
      </c>
      <c r="D50" t="str">
        <f>IF(競技者データ入力シート!D56="","",競技者データ入力シート!B56)</f>
        <v/>
      </c>
      <c r="E50" t="str">
        <f>IF(競技者データ入力シート!D56="","",C50&amp;D50)</f>
        <v/>
      </c>
      <c r="F50" t="str">
        <f>IF(競技者データ入力シート!D56="","",競技者データ入力シート!$S$2)</f>
        <v/>
      </c>
      <c r="I50" t="str">
        <f>ASC(IF(競技者データ入力シート!D56="","",競技者データ入力シート!C56))</f>
        <v/>
      </c>
      <c r="J50" t="str">
        <f>IF(競技者データ入力シート!D56="","",TRIM(競技者データ入力シート!D56)&amp;" "&amp;(TRIM(競技者データ入力シート!E56)))</f>
        <v/>
      </c>
      <c r="K50" t="str">
        <f>ASC(IF(競技者データ入力シート!F56="","",TRIM(競技者データ入力シート!F56)&amp;" "&amp;(TRIM(競技者データ入力シート!G56))))</f>
        <v/>
      </c>
      <c r="L50" t="str">
        <f t="shared" si="0"/>
        <v/>
      </c>
      <c r="M50" t="str">
        <f>ASC(IF(競技者データ入力シート!H56="","",競技者データ入力シート!H56))</f>
        <v/>
      </c>
      <c r="N50" t="str">
        <f>ASC(IF(競技者データ入力シート!P56="","",競技者データ入力シート!P56))</f>
        <v/>
      </c>
      <c r="O50" t="str">
        <f>IF(競技者データ入力シート!J56="","",競技者データ入力シート!J56)</f>
        <v/>
      </c>
      <c r="P50" t="str">
        <f>ASC(IF(競技者データ入力シート!K56="","",競技者データ入力シート!K56))</f>
        <v/>
      </c>
      <c r="Q50" t="str">
        <f>ASC(IF(競技者データ入力シート!L56="","",競技者データ入力シート!L56))</f>
        <v/>
      </c>
      <c r="R50" t="str">
        <f>ASC(IF(競技者データ入力シート!M56="","",競技者データ入力シート!M56))</f>
        <v/>
      </c>
      <c r="S50" t="str">
        <f>IF(競技者データ入力シート!O56="","",競技者データ入力シート!O56)</f>
        <v/>
      </c>
      <c r="T50" t="str">
        <f>ASC(IF(競技者データ入力シート!N56="","",競技者データ入力シート!N56))</f>
        <v/>
      </c>
      <c r="U50" s="1" t="str">
        <f>IF($O50="","",IF($O50="男",IFERROR(VLOOKUP(競技者データ入力シート!Q56,データ!$B$2:$C$101,2,FALSE),""),IF($O50="女",IFERROR(VLOOKUP(競技者データ入力シート!Q56,データ!$F$2:$G$101,2,FALSE),""))))</f>
        <v/>
      </c>
      <c r="V50" t="str">
        <f>ASC(IF(競技者データ入力シート!Q56="","",競技者データ入力シート!R56))</f>
        <v/>
      </c>
      <c r="Y50" s="1" t="str">
        <f>IF($O50="","",IF($O50="男",IFERROR(VLOOKUP(競技者データ入力シート!V56,データ!$B$2:$C$101,2,FALSE),""),IF($O50="女",IFERROR(VLOOKUP(競技者データ入力シート!V56,データ!$F$2:$G$101,2,FALSE),""))))</f>
        <v/>
      </c>
      <c r="Z50" t="str">
        <f>ASC(IF(競技者データ入力シート!W56="","",競技者データ入力シート!W56))</f>
        <v/>
      </c>
      <c r="AC50" s="1"/>
      <c r="AG50" s="1"/>
      <c r="AQ50" s="1"/>
      <c r="AR50" s="1"/>
      <c r="AS50" s="9" t="e">
        <f>IF(#REF!="","",#REF!)</f>
        <v>#REF!</v>
      </c>
      <c r="AT50" s="9" t="e">
        <f>IF(#REF!="","",#REF!)</f>
        <v>#REF!</v>
      </c>
      <c r="AU50" s="9"/>
      <c r="AV50" s="9"/>
      <c r="AX50" s="1"/>
      <c r="AZ50" s="1"/>
      <c r="BA50" s="1"/>
      <c r="BC50" s="9"/>
      <c r="BD50" s="9"/>
      <c r="BE50" s="9"/>
      <c r="BF50" s="9"/>
      <c r="BG50" s="9"/>
      <c r="BH50" s="9"/>
      <c r="BI50" s="9"/>
      <c r="BJ50" s="9"/>
      <c r="BK50" s="9"/>
      <c r="BM50" s="9"/>
      <c r="BN50" t="str">
        <f>IF(U50="","",(VLOOKUP(U50,データ!$P$2:$Q$21,2,FALSE)))</f>
        <v/>
      </c>
      <c r="BO50" t="str">
        <f>IF(Y50="","",VLOOKUP(Y50,データ!$P$2:$Q$14,2,FALSE))</f>
        <v/>
      </c>
      <c r="DA50" s="425" t="str">
        <f t="shared" si="1"/>
        <v/>
      </c>
      <c r="DB50" s="425" t="str">
        <f>IF(DA50="","",COUNTIF($DA$2:DA50,DA50))</f>
        <v/>
      </c>
      <c r="DC50" s="425" t="str">
        <f t="shared" si="2"/>
        <v/>
      </c>
      <c r="DD50" s="425" t="str">
        <f>IF(DC50="","",COUNTIF($DC$2:DC50,DC50))</f>
        <v/>
      </c>
      <c r="DF50" s="424" t="str">
        <f t="shared" si="3"/>
        <v/>
      </c>
      <c r="DG50" s="424" t="str">
        <f>IF(DF50="","",CONCATENATE(競技者データ入力シート!D56,競技者データ入力シート!E56))</f>
        <v/>
      </c>
      <c r="DH50" s="424" t="str">
        <f t="shared" si="4"/>
        <v/>
      </c>
      <c r="DI50" s="424" t="str">
        <f>IF(DH50="","",CONCATENATE(競技者データ入力シート!D56,競技者データ入力シート!E56))</f>
        <v/>
      </c>
    </row>
    <row r="51" spans="2:113">
      <c r="B51" t="str">
        <f>IF(競技者データ入力シート!$S$2="","",競技者データ入力シート!$S$2)</f>
        <v/>
      </c>
      <c r="C51" t="str">
        <f>IF(競技者データ入力シート!$D57="","",競技者データ入力シート!$S$3)</f>
        <v/>
      </c>
      <c r="D51" t="str">
        <f>IF(競技者データ入力シート!D57="","",競技者データ入力シート!B57)</f>
        <v/>
      </c>
      <c r="E51" t="str">
        <f>IF(競技者データ入力シート!D57="","",C51&amp;D51)</f>
        <v/>
      </c>
      <c r="F51" t="str">
        <f>IF(競技者データ入力シート!D57="","",競技者データ入力シート!$S$2)</f>
        <v/>
      </c>
      <c r="I51" t="str">
        <f>ASC(IF(競技者データ入力シート!D57="","",競技者データ入力シート!C57))</f>
        <v/>
      </c>
      <c r="J51" t="str">
        <f>IF(競技者データ入力シート!D57="","",TRIM(競技者データ入力シート!D57)&amp;" "&amp;(TRIM(競技者データ入力シート!E57)))</f>
        <v/>
      </c>
      <c r="K51" t="str">
        <f>ASC(IF(競技者データ入力シート!F57="","",TRIM(競技者データ入力シート!F57)&amp;" "&amp;(TRIM(競技者データ入力シート!G57))))</f>
        <v/>
      </c>
      <c r="L51" t="str">
        <f t="shared" si="0"/>
        <v/>
      </c>
      <c r="M51" t="str">
        <f>ASC(IF(競技者データ入力シート!H57="","",競技者データ入力シート!H57))</f>
        <v/>
      </c>
      <c r="N51" t="str">
        <f>ASC(IF(競技者データ入力シート!P57="","",競技者データ入力シート!P57))</f>
        <v/>
      </c>
      <c r="O51" t="str">
        <f>IF(競技者データ入力シート!J57="","",競技者データ入力シート!J57)</f>
        <v/>
      </c>
      <c r="P51" t="str">
        <f>ASC(IF(競技者データ入力シート!K57="","",競技者データ入力シート!K57))</f>
        <v/>
      </c>
      <c r="Q51" t="str">
        <f>ASC(IF(競技者データ入力シート!L57="","",競技者データ入力シート!L57))</f>
        <v/>
      </c>
      <c r="R51" t="str">
        <f>ASC(IF(競技者データ入力シート!M57="","",競技者データ入力シート!M57))</f>
        <v/>
      </c>
      <c r="S51" t="str">
        <f>IF(競技者データ入力シート!O57="","",競技者データ入力シート!O57)</f>
        <v/>
      </c>
      <c r="T51" t="str">
        <f>ASC(IF(競技者データ入力シート!N57="","",競技者データ入力シート!N57))</f>
        <v/>
      </c>
      <c r="U51" s="1" t="str">
        <f>IF($O51="","",IF($O51="男",IFERROR(VLOOKUP(競技者データ入力シート!Q57,データ!$B$2:$C$101,2,FALSE),""),IF($O51="女",IFERROR(VLOOKUP(競技者データ入力シート!Q57,データ!$F$2:$G$101,2,FALSE),""))))</f>
        <v/>
      </c>
      <c r="V51" t="str">
        <f>ASC(IF(競技者データ入力シート!Q57="","",競技者データ入力シート!R57))</f>
        <v/>
      </c>
      <c r="Y51" s="1" t="str">
        <f>IF($O51="","",IF($O51="男",IFERROR(VLOOKUP(競技者データ入力シート!V57,データ!$B$2:$C$101,2,FALSE),""),IF($O51="女",IFERROR(VLOOKUP(競技者データ入力シート!V57,データ!$F$2:$G$101,2,FALSE),""))))</f>
        <v/>
      </c>
      <c r="Z51" t="str">
        <f>ASC(IF(競技者データ入力シート!W57="","",競技者データ入力シート!W57))</f>
        <v/>
      </c>
      <c r="AC51" s="1"/>
      <c r="AG51" s="1"/>
      <c r="AQ51" s="1"/>
      <c r="AR51" s="1"/>
      <c r="AS51" s="9" t="e">
        <f>IF(#REF!="","",#REF!)</f>
        <v>#REF!</v>
      </c>
      <c r="AT51" s="9" t="e">
        <f>IF(#REF!="","",#REF!)</f>
        <v>#REF!</v>
      </c>
      <c r="AU51" s="9"/>
      <c r="AV51" s="9"/>
      <c r="AX51" s="1"/>
      <c r="AZ51" s="1"/>
      <c r="BA51" s="1"/>
      <c r="BC51" s="9"/>
      <c r="BD51" s="9"/>
      <c r="BE51" s="9"/>
      <c r="BF51" s="9"/>
      <c r="BG51" s="9"/>
      <c r="BH51" s="9"/>
      <c r="BI51" s="9"/>
      <c r="BJ51" s="9"/>
      <c r="BK51" s="9"/>
      <c r="BM51" s="9"/>
      <c r="BN51" t="str">
        <f>IF(U51="","",(VLOOKUP(U51,データ!$P$2:$Q$21,2,FALSE)))</f>
        <v/>
      </c>
      <c r="BO51" t="str">
        <f>IF(Y51="","",VLOOKUP(Y51,データ!$P$2:$Q$14,2,FALSE))</f>
        <v/>
      </c>
      <c r="DA51" s="425" t="str">
        <f t="shared" si="1"/>
        <v/>
      </c>
      <c r="DB51" s="425" t="str">
        <f>IF(DA51="","",COUNTIF($DA$2:DA51,DA51))</f>
        <v/>
      </c>
      <c r="DC51" s="425" t="str">
        <f t="shared" si="2"/>
        <v/>
      </c>
      <c r="DD51" s="425" t="str">
        <f>IF(DC51="","",COUNTIF($DC$2:DC51,DC51))</f>
        <v/>
      </c>
      <c r="DF51" s="424" t="str">
        <f t="shared" si="3"/>
        <v/>
      </c>
      <c r="DG51" s="424" t="str">
        <f>IF(DF51="","",CONCATENATE(競技者データ入力シート!D57,競技者データ入力シート!E57))</f>
        <v/>
      </c>
      <c r="DH51" s="424" t="str">
        <f t="shared" si="4"/>
        <v/>
      </c>
      <c r="DI51" s="424" t="str">
        <f>IF(DH51="","",CONCATENATE(競技者データ入力シート!D57,競技者データ入力シート!E57))</f>
        <v/>
      </c>
    </row>
    <row r="52" spans="2:113">
      <c r="B52" t="str">
        <f>IF(競技者データ入力シート!$S$2="","",競技者データ入力シート!$S$2)</f>
        <v/>
      </c>
      <c r="C52" t="str">
        <f>IF(競技者データ入力シート!$D58="","",競技者データ入力シート!$S$3)</f>
        <v/>
      </c>
      <c r="D52" t="str">
        <f>IF(競技者データ入力シート!D58="","",競技者データ入力シート!B58)</f>
        <v/>
      </c>
      <c r="E52" t="str">
        <f>IF(競技者データ入力シート!D58="","",C52&amp;D52)</f>
        <v/>
      </c>
      <c r="F52" t="str">
        <f>IF(競技者データ入力シート!D58="","",競技者データ入力シート!$S$2)</f>
        <v/>
      </c>
      <c r="I52" t="str">
        <f>ASC(IF(競技者データ入力シート!D58="","",競技者データ入力シート!C58))</f>
        <v/>
      </c>
      <c r="J52" t="str">
        <f>IF(競技者データ入力シート!D58="","",TRIM(競技者データ入力シート!D58)&amp;" "&amp;(TRIM(競技者データ入力シート!E58)))</f>
        <v/>
      </c>
      <c r="K52" t="str">
        <f>ASC(IF(競技者データ入力シート!F58="","",TRIM(競技者データ入力シート!F58)&amp;" "&amp;(TRIM(競技者データ入力シート!G58))))</f>
        <v/>
      </c>
      <c r="L52" t="str">
        <f t="shared" si="0"/>
        <v/>
      </c>
      <c r="M52" t="str">
        <f>ASC(IF(競技者データ入力シート!H58="","",競技者データ入力シート!H58))</f>
        <v/>
      </c>
      <c r="N52" t="str">
        <f>ASC(IF(競技者データ入力シート!P58="","",競技者データ入力シート!P58))</f>
        <v/>
      </c>
      <c r="O52" t="str">
        <f>IF(競技者データ入力シート!J58="","",競技者データ入力シート!J58)</f>
        <v/>
      </c>
      <c r="P52" t="str">
        <f>ASC(IF(競技者データ入力シート!K58="","",競技者データ入力シート!K58))</f>
        <v/>
      </c>
      <c r="Q52" t="str">
        <f>ASC(IF(競技者データ入力シート!L58="","",競技者データ入力シート!L58))</f>
        <v/>
      </c>
      <c r="R52" t="str">
        <f>ASC(IF(競技者データ入力シート!M58="","",競技者データ入力シート!M58))</f>
        <v/>
      </c>
      <c r="S52" t="str">
        <f>IF(競技者データ入力シート!O58="","",競技者データ入力シート!O58)</f>
        <v/>
      </c>
      <c r="T52" t="str">
        <f>ASC(IF(競技者データ入力シート!N58="","",競技者データ入力シート!N58))</f>
        <v/>
      </c>
      <c r="U52" s="1" t="str">
        <f>IF($O52="","",IF($O52="男",IFERROR(VLOOKUP(競技者データ入力シート!Q58,データ!$B$2:$C$101,2,FALSE),""),IF($O52="女",IFERROR(VLOOKUP(競技者データ入力シート!Q58,データ!$F$2:$G$101,2,FALSE),""))))</f>
        <v/>
      </c>
      <c r="V52" t="str">
        <f>ASC(IF(競技者データ入力シート!Q58="","",競技者データ入力シート!R58))</f>
        <v/>
      </c>
      <c r="Y52" s="1" t="str">
        <f>IF($O52="","",IF($O52="男",IFERROR(VLOOKUP(競技者データ入力シート!V58,データ!$B$2:$C$101,2,FALSE),""),IF($O52="女",IFERROR(VLOOKUP(競技者データ入力シート!V58,データ!$F$2:$G$101,2,FALSE),""))))</f>
        <v/>
      </c>
      <c r="Z52" t="str">
        <f>ASC(IF(競技者データ入力シート!W58="","",競技者データ入力シート!W58))</f>
        <v/>
      </c>
      <c r="AC52" s="1"/>
      <c r="AG52" s="1"/>
      <c r="AQ52" s="9"/>
      <c r="AR52" s="9"/>
      <c r="AS52" s="9"/>
      <c r="AT52" s="9"/>
      <c r="AU52" s="9"/>
      <c r="AV52" s="9"/>
      <c r="AX52" s="1"/>
      <c r="AZ52" s="1"/>
      <c r="BA52" s="1"/>
      <c r="BC52" s="9"/>
      <c r="BD52" s="9"/>
      <c r="BE52" s="9"/>
      <c r="BF52" s="9"/>
      <c r="BG52" s="9"/>
      <c r="BH52" s="9"/>
      <c r="BI52" s="9"/>
      <c r="BJ52" s="9"/>
      <c r="BK52" s="9"/>
      <c r="BM52" s="9"/>
    </row>
    <row r="53" spans="2:113">
      <c r="U53" s="1"/>
      <c r="Y53" s="1"/>
      <c r="AC53" s="1"/>
      <c r="AG53" s="1"/>
      <c r="AQ53" s="9"/>
      <c r="AR53" s="9"/>
      <c r="AS53" s="9"/>
      <c r="AT53" s="9"/>
      <c r="AU53" s="9"/>
      <c r="AV53" s="9"/>
      <c r="AX53" s="1"/>
      <c r="AZ53" s="1"/>
      <c r="BA53" s="1"/>
      <c r="BC53" s="9"/>
      <c r="BD53" s="9"/>
      <c r="BE53" s="9"/>
      <c r="BF53" s="9"/>
      <c r="BG53" s="9"/>
      <c r="BH53" s="9"/>
      <c r="BI53" s="9"/>
      <c r="BJ53" s="9"/>
      <c r="BK53" s="9"/>
      <c r="BM53" s="9"/>
    </row>
    <row r="54" spans="2:113">
      <c r="D54">
        <v>1</v>
      </c>
      <c r="E54">
        <v>2</v>
      </c>
      <c r="F54">
        <v>3</v>
      </c>
      <c r="G54">
        <v>4</v>
      </c>
      <c r="H54">
        <v>5</v>
      </c>
      <c r="I54">
        <v>6</v>
      </c>
      <c r="J54">
        <v>7</v>
      </c>
      <c r="K54">
        <v>8</v>
      </c>
      <c r="L54">
        <v>9</v>
      </c>
      <c r="M54">
        <v>10</v>
      </c>
      <c r="N54">
        <v>11</v>
      </c>
      <c r="O54">
        <v>12</v>
      </c>
      <c r="P54">
        <v>13</v>
      </c>
      <c r="Q54">
        <v>14</v>
      </c>
      <c r="R54">
        <v>15</v>
      </c>
      <c r="S54">
        <v>16</v>
      </c>
      <c r="T54">
        <v>17</v>
      </c>
      <c r="U54">
        <v>18</v>
      </c>
      <c r="V54">
        <v>19</v>
      </c>
      <c r="W54">
        <v>20</v>
      </c>
      <c r="X54">
        <v>21</v>
      </c>
      <c r="Y54">
        <v>22</v>
      </c>
      <c r="Z54">
        <v>23</v>
      </c>
      <c r="AA54">
        <v>24</v>
      </c>
      <c r="AB54">
        <v>25</v>
      </c>
      <c r="AC54">
        <v>26</v>
      </c>
      <c r="AD54">
        <v>27</v>
      </c>
      <c r="AE54">
        <v>28</v>
      </c>
      <c r="AF54">
        <v>29</v>
      </c>
      <c r="AG54">
        <v>30</v>
      </c>
      <c r="AH54">
        <v>31</v>
      </c>
      <c r="AI54">
        <v>32</v>
      </c>
      <c r="AJ54">
        <v>33</v>
      </c>
      <c r="AK54">
        <v>34</v>
      </c>
      <c r="AL54">
        <v>35</v>
      </c>
      <c r="AM54">
        <v>36</v>
      </c>
      <c r="AN54">
        <v>37</v>
      </c>
      <c r="AO54">
        <v>38</v>
      </c>
      <c r="AP54">
        <v>39</v>
      </c>
      <c r="AQ54">
        <v>40</v>
      </c>
      <c r="AR54">
        <v>41</v>
      </c>
      <c r="AS54">
        <v>42</v>
      </c>
      <c r="AT54">
        <v>43</v>
      </c>
      <c r="AU54">
        <v>44</v>
      </c>
      <c r="AV54">
        <v>45</v>
      </c>
      <c r="AW54">
        <v>46</v>
      </c>
      <c r="AX54">
        <v>47</v>
      </c>
      <c r="AY54">
        <v>48</v>
      </c>
      <c r="AZ54">
        <v>49</v>
      </c>
      <c r="BA54">
        <v>50</v>
      </c>
      <c r="BB54">
        <v>51</v>
      </c>
      <c r="BC54">
        <v>52</v>
      </c>
      <c r="BD54">
        <v>53</v>
      </c>
      <c r="BE54">
        <v>54</v>
      </c>
      <c r="BF54">
        <v>55</v>
      </c>
      <c r="BG54">
        <v>56</v>
      </c>
      <c r="BH54">
        <v>57</v>
      </c>
      <c r="BI54">
        <v>58</v>
      </c>
      <c r="BJ54">
        <v>59</v>
      </c>
      <c r="BK54">
        <v>60</v>
      </c>
      <c r="BL54">
        <v>61</v>
      </c>
      <c r="BM54">
        <v>62</v>
      </c>
      <c r="BN54">
        <v>63</v>
      </c>
      <c r="BO54">
        <v>64</v>
      </c>
    </row>
  </sheetData>
  <phoneticPr fontId="1"/>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H371"/>
  <sheetViews>
    <sheetView zoomScale="110" zoomScaleNormal="110" workbookViewId="0"/>
  </sheetViews>
  <sheetFormatPr defaultRowHeight="12.9"/>
  <cols>
    <col min="1" max="1" width="13.15234375" style="6" bestFit="1" customWidth="1"/>
    <col min="2" max="2" width="13.84375" style="6" bestFit="1" customWidth="1"/>
    <col min="3" max="3" width="6" style="7" bestFit="1" customWidth="1"/>
    <col min="4" max="4" width="4.4609375" style="7" bestFit="1" customWidth="1"/>
    <col min="5" max="5" width="12.23046875" style="6" bestFit="1" customWidth="1"/>
    <col min="6" max="6" width="13.84375" style="6" bestFit="1" customWidth="1"/>
    <col min="7" max="7" width="6" style="7" bestFit="1" customWidth="1"/>
    <col min="8" max="8" width="4.4609375" style="7" bestFit="1" customWidth="1"/>
    <col min="9" max="9" width="1.23046875" customWidth="1"/>
    <col min="10" max="10" width="6" style="1" bestFit="1" customWidth="1"/>
    <col min="11" max="11" width="5.23046875" style="1" bestFit="1" customWidth="1"/>
    <col min="12" max="12" width="1.23046875" customWidth="1"/>
    <col min="13" max="13" width="7.53515625" style="1" bestFit="1" customWidth="1"/>
    <col min="14" max="14" width="5.23046875" style="1" bestFit="1" customWidth="1"/>
    <col min="15" max="15" width="1.23046875" customWidth="1"/>
    <col min="16" max="16" width="5.07421875" style="1" bestFit="1" customWidth="1"/>
    <col min="17" max="17" width="15.07421875" customWidth="1"/>
    <col min="18" max="21" width="1.765625" customWidth="1"/>
    <col min="22" max="22" width="1.23046875" customWidth="1"/>
    <col min="23" max="23" width="5.23046875" style="1" bestFit="1" customWidth="1"/>
    <col min="24" max="24" width="12.23046875" bestFit="1" customWidth="1"/>
    <col min="25" max="25" width="5.15234375" style="216" bestFit="1" customWidth="1"/>
    <col min="26" max="26" width="4.3046875" style="214" bestFit="1" customWidth="1"/>
    <col min="27" max="27" width="11.765625" style="214" bestFit="1" customWidth="1"/>
    <col min="28" max="28" width="2.69140625" style="214" bestFit="1" customWidth="1"/>
    <col min="29" max="31" width="2.4609375" customWidth="1"/>
    <col min="32" max="32" width="16.69140625" bestFit="1" customWidth="1"/>
    <col min="33" max="33" width="6.53515625" bestFit="1" customWidth="1"/>
    <col min="34" max="34" width="11.3046875" bestFit="1" customWidth="1"/>
  </cols>
  <sheetData>
    <row r="1" spans="1:34" s="214" customFormat="1" ht="24.25" customHeight="1">
      <c r="A1" s="209" t="s">
        <v>0</v>
      </c>
      <c r="B1" s="209" t="s">
        <v>1</v>
      </c>
      <c r="C1" s="210" t="s">
        <v>2</v>
      </c>
      <c r="D1" s="210" t="s">
        <v>3</v>
      </c>
      <c r="E1" s="211" t="s">
        <v>4</v>
      </c>
      <c r="F1" s="211" t="s">
        <v>1</v>
      </c>
      <c r="G1" s="212" t="s">
        <v>2</v>
      </c>
      <c r="H1" s="212" t="s">
        <v>3</v>
      </c>
      <c r="J1" s="215" t="s">
        <v>5</v>
      </c>
      <c r="K1" s="215" t="s">
        <v>6</v>
      </c>
      <c r="L1" s="216"/>
      <c r="M1" s="217" t="s">
        <v>7</v>
      </c>
      <c r="N1" s="217" t="s">
        <v>8</v>
      </c>
      <c r="P1" s="8" t="s">
        <v>375</v>
      </c>
      <c r="Q1" s="2" t="s">
        <v>376</v>
      </c>
      <c r="R1" s="3" t="s">
        <v>9</v>
      </c>
      <c r="S1" s="3" t="s">
        <v>374</v>
      </c>
      <c r="T1" s="4" t="s">
        <v>10</v>
      </c>
      <c r="U1" s="4" t="s">
        <v>373</v>
      </c>
      <c r="W1" s="213" t="s">
        <v>147</v>
      </c>
      <c r="X1" s="454" t="s">
        <v>148</v>
      </c>
      <c r="Y1" s="208" t="s">
        <v>377</v>
      </c>
    </row>
    <row r="2" spans="1:34">
      <c r="A2" s="5" t="s">
        <v>413</v>
      </c>
      <c r="B2" s="5" t="s">
        <v>413</v>
      </c>
      <c r="C2" s="7">
        <v>1</v>
      </c>
      <c r="D2" s="7">
        <v>8</v>
      </c>
      <c r="E2" s="5" t="s">
        <v>416</v>
      </c>
      <c r="F2" s="5" t="s">
        <v>416</v>
      </c>
      <c r="G2" s="7">
        <v>3</v>
      </c>
      <c r="H2" s="7">
        <v>7</v>
      </c>
      <c r="I2" s="5"/>
      <c r="J2" s="5" t="s">
        <v>11</v>
      </c>
      <c r="K2" s="7">
        <v>1</v>
      </c>
      <c r="L2" s="5"/>
      <c r="M2" s="5" t="s">
        <v>442</v>
      </c>
      <c r="N2" s="7" t="s">
        <v>362</v>
      </c>
      <c r="O2" s="5"/>
      <c r="P2" s="7">
        <v>1</v>
      </c>
      <c r="Q2" s="5" t="s">
        <v>413</v>
      </c>
      <c r="R2" s="7">
        <v>1</v>
      </c>
      <c r="S2" s="5"/>
      <c r="T2" s="7"/>
      <c r="U2" s="5"/>
      <c r="W2" s="10">
        <v>101</v>
      </c>
      <c r="X2" s="455" t="s">
        <v>149</v>
      </c>
      <c r="Y2" s="216" t="s">
        <v>146</v>
      </c>
      <c r="Z2" s="214" t="s">
        <v>449</v>
      </c>
      <c r="AA2" s="214" t="s">
        <v>476</v>
      </c>
      <c r="AB2" s="214" t="s">
        <v>498</v>
      </c>
      <c r="AF2" s="214" t="s">
        <v>520</v>
      </c>
      <c r="AG2" s="214" t="s">
        <v>521</v>
      </c>
      <c r="AH2" s="214" t="s">
        <v>522</v>
      </c>
    </row>
    <row r="3" spans="1:34">
      <c r="A3" s="5" t="s">
        <v>414</v>
      </c>
      <c r="B3" s="5" t="s">
        <v>414</v>
      </c>
      <c r="C3" s="7">
        <v>2</v>
      </c>
      <c r="D3" s="7">
        <v>9</v>
      </c>
      <c r="E3" s="5" t="s">
        <v>417</v>
      </c>
      <c r="F3" s="5" t="s">
        <v>417</v>
      </c>
      <c r="G3" s="7">
        <v>4</v>
      </c>
      <c r="H3" s="7">
        <v>8</v>
      </c>
      <c r="I3" s="5"/>
      <c r="J3" s="5" t="s">
        <v>12</v>
      </c>
      <c r="K3" s="7">
        <v>2</v>
      </c>
      <c r="L3" s="5"/>
      <c r="M3" s="5" t="s">
        <v>14</v>
      </c>
      <c r="N3" s="7" t="s">
        <v>364</v>
      </c>
      <c r="O3" s="5"/>
      <c r="P3" s="7">
        <v>2</v>
      </c>
      <c r="Q3" s="5" t="s">
        <v>414</v>
      </c>
      <c r="R3" s="7">
        <v>2</v>
      </c>
      <c r="S3" s="5"/>
      <c r="T3" s="7"/>
      <c r="U3" s="5"/>
      <c r="W3" s="10">
        <v>201</v>
      </c>
      <c r="X3" s="455" t="s">
        <v>150</v>
      </c>
      <c r="Y3" s="216" t="s">
        <v>365</v>
      </c>
      <c r="Z3" s="214" t="s">
        <v>450</v>
      </c>
      <c r="AA3" s="214" t="s">
        <v>503</v>
      </c>
      <c r="AB3" s="214" t="s">
        <v>146</v>
      </c>
      <c r="AF3" s="214" t="s">
        <v>523</v>
      </c>
      <c r="AG3" s="214" t="s">
        <v>524</v>
      </c>
      <c r="AH3" s="214" t="s">
        <v>525</v>
      </c>
    </row>
    <row r="4" spans="1:34">
      <c r="A4" s="5" t="s">
        <v>558</v>
      </c>
      <c r="B4" s="5" t="s">
        <v>558</v>
      </c>
      <c r="C4" s="7">
        <v>5</v>
      </c>
      <c r="D4" s="7">
        <v>2</v>
      </c>
      <c r="E4" s="5" t="s">
        <v>560</v>
      </c>
      <c r="F4" s="5" t="s">
        <v>560</v>
      </c>
      <c r="G4" s="7">
        <v>7</v>
      </c>
      <c r="H4" s="7">
        <v>2</v>
      </c>
      <c r="I4" s="5"/>
      <c r="J4" s="5" t="s">
        <v>13</v>
      </c>
      <c r="K4" s="7">
        <v>3</v>
      </c>
      <c r="L4" s="5"/>
      <c r="M4" s="5" t="s">
        <v>16</v>
      </c>
      <c r="N4" s="7" t="s">
        <v>366</v>
      </c>
      <c r="O4" s="5"/>
      <c r="P4" s="7">
        <v>3</v>
      </c>
      <c r="Q4" s="5" t="s">
        <v>416</v>
      </c>
      <c r="R4" s="7">
        <v>3</v>
      </c>
      <c r="S4" s="5"/>
      <c r="T4" s="7"/>
      <c r="U4" s="5"/>
      <c r="W4" s="10">
        <v>202</v>
      </c>
      <c r="X4" s="455" t="s">
        <v>151</v>
      </c>
      <c r="Y4" s="216" t="s">
        <v>367</v>
      </c>
      <c r="Z4" s="214" t="s">
        <v>451</v>
      </c>
      <c r="AA4" s="214" t="s">
        <v>477</v>
      </c>
      <c r="AB4" s="214" t="s">
        <v>365</v>
      </c>
      <c r="AF4" s="214" t="s">
        <v>526</v>
      </c>
      <c r="AG4" s="214" t="s">
        <v>527</v>
      </c>
      <c r="AH4" s="214" t="s">
        <v>528</v>
      </c>
    </row>
    <row r="5" spans="1:34">
      <c r="A5" s="5" t="s">
        <v>559</v>
      </c>
      <c r="B5" s="5" t="s">
        <v>559</v>
      </c>
      <c r="C5" s="7">
        <v>6</v>
      </c>
      <c r="D5" s="7">
        <v>74</v>
      </c>
      <c r="E5" s="5" t="s">
        <v>561</v>
      </c>
      <c r="F5" s="5" t="s">
        <v>561</v>
      </c>
      <c r="G5" s="7">
        <v>8</v>
      </c>
      <c r="H5" s="7">
        <v>6</v>
      </c>
      <c r="I5" s="5"/>
      <c r="J5" s="5" t="s">
        <v>15</v>
      </c>
      <c r="K5" s="7">
        <v>4</v>
      </c>
      <c r="L5" s="5"/>
      <c r="M5" s="5"/>
      <c r="N5" s="7"/>
      <c r="O5" s="5"/>
      <c r="P5" s="7">
        <v>4</v>
      </c>
      <c r="Q5" s="5" t="s">
        <v>417</v>
      </c>
      <c r="R5" s="7">
        <v>4</v>
      </c>
      <c r="S5" s="5"/>
      <c r="T5" s="7"/>
      <c r="U5" s="5"/>
      <c r="W5" s="10">
        <v>203</v>
      </c>
      <c r="X5" s="455" t="s">
        <v>152</v>
      </c>
      <c r="Y5" s="216" t="s">
        <v>368</v>
      </c>
      <c r="AA5" s="214" t="s">
        <v>481</v>
      </c>
      <c r="AB5" s="214" t="s">
        <v>502</v>
      </c>
      <c r="AF5" s="214" t="s">
        <v>529</v>
      </c>
      <c r="AG5" s="214"/>
      <c r="AH5" s="214"/>
    </row>
    <row r="6" spans="1:34">
      <c r="A6" s="5"/>
      <c r="B6" s="5"/>
      <c r="E6" s="5"/>
      <c r="F6" s="5"/>
      <c r="I6" s="5"/>
      <c r="J6" s="5" t="s">
        <v>17</v>
      </c>
      <c r="K6" s="7">
        <v>5</v>
      </c>
      <c r="L6" s="5"/>
      <c r="M6" s="5"/>
      <c r="N6" s="7"/>
      <c r="O6" s="5"/>
      <c r="P6" s="7">
        <v>5</v>
      </c>
      <c r="Q6" s="5" t="s">
        <v>558</v>
      </c>
      <c r="R6" s="7">
        <v>5</v>
      </c>
      <c r="S6" s="5"/>
      <c r="T6" s="5"/>
      <c r="U6" s="5"/>
      <c r="W6" s="10">
        <v>204</v>
      </c>
      <c r="X6" s="455" t="s">
        <v>153</v>
      </c>
      <c r="Y6" s="216" t="s">
        <v>369</v>
      </c>
      <c r="AA6" s="214" t="s">
        <v>478</v>
      </c>
      <c r="AF6" s="214" t="s">
        <v>530</v>
      </c>
      <c r="AG6" s="214"/>
      <c r="AH6" s="214"/>
    </row>
    <row r="7" spans="1:34">
      <c r="A7" s="5"/>
      <c r="B7" s="5"/>
      <c r="E7" s="5"/>
      <c r="F7" s="5"/>
      <c r="I7" s="5"/>
      <c r="J7" s="5" t="s">
        <v>18</v>
      </c>
      <c r="K7" s="7">
        <v>6</v>
      </c>
      <c r="L7" s="5"/>
      <c r="M7" s="5"/>
      <c r="N7" s="5"/>
      <c r="O7" s="5"/>
      <c r="P7" s="7">
        <v>6</v>
      </c>
      <c r="Q7" s="5" t="s">
        <v>559</v>
      </c>
      <c r="R7" s="7">
        <v>6</v>
      </c>
      <c r="S7" s="5"/>
      <c r="T7" s="5"/>
      <c r="U7" s="5"/>
      <c r="W7" s="10">
        <v>205</v>
      </c>
      <c r="X7" s="455" t="s">
        <v>154</v>
      </c>
      <c r="Y7" s="216" t="s">
        <v>370</v>
      </c>
      <c r="AA7" s="214" t="s">
        <v>483</v>
      </c>
      <c r="AF7" s="214" t="s">
        <v>531</v>
      </c>
      <c r="AG7" s="214"/>
      <c r="AH7" s="214"/>
    </row>
    <row r="8" spans="1:34">
      <c r="A8" s="5"/>
      <c r="B8" s="5"/>
      <c r="E8" s="5"/>
      <c r="F8" s="5"/>
      <c r="I8" s="5"/>
      <c r="J8" s="5" t="s">
        <v>19</v>
      </c>
      <c r="K8" s="7">
        <v>7</v>
      </c>
      <c r="L8" s="5"/>
      <c r="M8" s="5"/>
      <c r="N8" s="5"/>
      <c r="O8" s="5"/>
      <c r="P8" s="7">
        <v>7</v>
      </c>
      <c r="Q8" s="5" t="s">
        <v>560</v>
      </c>
      <c r="R8" s="7"/>
      <c r="S8" s="5"/>
      <c r="T8" s="5"/>
      <c r="U8" s="5"/>
      <c r="W8" s="10">
        <v>206</v>
      </c>
      <c r="X8" s="455" t="s">
        <v>155</v>
      </c>
      <c r="Y8" s="216" t="s">
        <v>371</v>
      </c>
      <c r="AA8" s="214" t="s">
        <v>479</v>
      </c>
      <c r="AF8" s="214" t="s">
        <v>532</v>
      </c>
      <c r="AG8" s="214"/>
      <c r="AH8" s="214"/>
    </row>
    <row r="9" spans="1:34">
      <c r="A9" s="5"/>
      <c r="B9" s="5"/>
      <c r="E9" s="5"/>
      <c r="F9" s="5"/>
      <c r="I9" s="5"/>
      <c r="J9" s="5" t="s">
        <v>20</v>
      </c>
      <c r="K9" s="7">
        <v>8</v>
      </c>
      <c r="L9" s="5"/>
      <c r="M9" s="5"/>
      <c r="N9" s="5"/>
      <c r="O9" s="5"/>
      <c r="P9" s="7">
        <v>8</v>
      </c>
      <c r="Q9" s="5" t="s">
        <v>561</v>
      </c>
      <c r="R9" s="7"/>
      <c r="S9" s="5"/>
      <c r="T9" s="5"/>
      <c r="U9" s="5"/>
      <c r="W9" s="10">
        <v>207</v>
      </c>
      <c r="X9" s="455" t="s">
        <v>156</v>
      </c>
      <c r="Y9" s="216" t="s">
        <v>372</v>
      </c>
      <c r="AA9" s="214" t="s">
        <v>480</v>
      </c>
      <c r="AF9" s="214" t="s">
        <v>533</v>
      </c>
      <c r="AG9" s="214"/>
      <c r="AH9" s="214"/>
    </row>
    <row r="10" spans="1:34">
      <c r="A10" s="5"/>
      <c r="B10" s="5"/>
      <c r="E10" s="5"/>
      <c r="F10" s="5"/>
      <c r="I10" s="5"/>
      <c r="J10" s="5" t="s">
        <v>21</v>
      </c>
      <c r="K10" s="7">
        <v>9</v>
      </c>
      <c r="L10" s="5"/>
      <c r="M10" s="5"/>
      <c r="N10" s="5"/>
      <c r="O10" s="5"/>
      <c r="P10" s="7"/>
      <c r="Q10" s="5"/>
      <c r="R10" s="7"/>
      <c r="S10" s="5"/>
      <c r="T10" s="5"/>
      <c r="U10" s="5"/>
      <c r="W10" s="10">
        <v>208</v>
      </c>
      <c r="X10" s="455" t="s">
        <v>157</v>
      </c>
      <c r="AA10" s="214" t="s">
        <v>482</v>
      </c>
      <c r="AF10" s="214" t="s">
        <v>534</v>
      </c>
      <c r="AG10" s="214"/>
      <c r="AH10" s="214"/>
    </row>
    <row r="11" spans="1:34">
      <c r="A11" s="5"/>
      <c r="B11" s="5"/>
      <c r="E11" s="5"/>
      <c r="F11" s="5"/>
      <c r="I11" s="5"/>
      <c r="J11" s="5" t="s">
        <v>22</v>
      </c>
      <c r="K11" s="7">
        <v>10</v>
      </c>
      <c r="L11" s="5"/>
      <c r="M11" s="5"/>
      <c r="N11" s="5"/>
      <c r="O11" s="5"/>
      <c r="P11" s="7"/>
      <c r="Q11" s="5"/>
      <c r="R11" s="7"/>
      <c r="S11" s="5"/>
      <c r="T11" s="5"/>
      <c r="U11" s="5"/>
      <c r="W11" s="10">
        <v>209</v>
      </c>
      <c r="X11" s="455" t="s">
        <v>512</v>
      </c>
      <c r="AA11" s="214" t="s">
        <v>556</v>
      </c>
      <c r="AF11" s="214" t="s">
        <v>535</v>
      </c>
      <c r="AG11" s="214"/>
      <c r="AH11" s="214"/>
    </row>
    <row r="12" spans="1:34">
      <c r="A12" s="5"/>
      <c r="B12" s="5" t="s">
        <v>413</v>
      </c>
      <c r="E12" s="5" t="s">
        <v>416</v>
      </c>
      <c r="F12" s="5"/>
      <c r="I12" s="5"/>
      <c r="J12" s="5" t="s">
        <v>23</v>
      </c>
      <c r="K12" s="7">
        <v>11</v>
      </c>
      <c r="L12" s="5"/>
      <c r="M12" s="5"/>
      <c r="N12" s="5"/>
      <c r="O12" s="5"/>
      <c r="P12" s="7"/>
      <c r="Q12" s="5"/>
      <c r="R12" s="7"/>
      <c r="S12" s="5"/>
      <c r="T12" s="5"/>
      <c r="U12" s="5"/>
      <c r="W12" s="10">
        <v>210</v>
      </c>
      <c r="X12" s="455" t="s">
        <v>158</v>
      </c>
      <c r="AF12" s="214" t="s">
        <v>536</v>
      </c>
      <c r="AG12" s="214"/>
      <c r="AH12" s="214"/>
    </row>
    <row r="13" spans="1:34">
      <c r="A13" s="5"/>
      <c r="B13" s="5" t="s">
        <v>414</v>
      </c>
      <c r="E13" s="5" t="s">
        <v>417</v>
      </c>
      <c r="F13" s="5"/>
      <c r="I13" s="5"/>
      <c r="J13" s="5" t="s">
        <v>24</v>
      </c>
      <c r="K13" s="7">
        <v>12</v>
      </c>
      <c r="L13" s="5"/>
      <c r="M13" s="5"/>
      <c r="N13" s="5"/>
      <c r="O13" s="5"/>
      <c r="P13" s="7"/>
      <c r="Q13" s="5"/>
      <c r="R13" s="7"/>
      <c r="S13" s="5"/>
      <c r="T13" s="5"/>
      <c r="U13" s="5"/>
      <c r="W13" s="10">
        <v>211</v>
      </c>
      <c r="X13" s="455" t="s">
        <v>159</v>
      </c>
      <c r="AF13" s="214" t="s">
        <v>537</v>
      </c>
      <c r="AG13" s="214"/>
      <c r="AH13" s="214"/>
    </row>
    <row r="14" spans="1:34">
      <c r="A14" s="5"/>
      <c r="B14" s="5"/>
      <c r="E14" s="5"/>
      <c r="F14" s="5"/>
      <c r="I14" s="5"/>
      <c r="J14" s="5" t="s">
        <v>25</v>
      </c>
      <c r="K14" s="7">
        <v>13</v>
      </c>
      <c r="L14" s="5"/>
      <c r="M14" s="5"/>
      <c r="N14" s="5"/>
      <c r="O14" s="5"/>
      <c r="P14" s="7"/>
      <c r="Q14" s="5"/>
      <c r="R14" s="5"/>
      <c r="S14" s="5"/>
      <c r="T14" s="5"/>
      <c r="U14" s="5"/>
      <c r="W14" s="10">
        <v>212</v>
      </c>
      <c r="X14" s="455" t="s">
        <v>160</v>
      </c>
      <c r="AF14" s="214" t="s">
        <v>538</v>
      </c>
      <c r="AG14" s="214"/>
      <c r="AH14" s="214"/>
    </row>
    <row r="15" spans="1:34">
      <c r="A15" s="5"/>
      <c r="B15" s="5"/>
      <c r="E15" s="5"/>
      <c r="F15" s="5"/>
      <c r="I15" s="5"/>
      <c r="J15" s="5" t="s">
        <v>26</v>
      </c>
      <c r="K15" s="7">
        <v>14</v>
      </c>
      <c r="L15" s="5"/>
      <c r="M15" s="5"/>
      <c r="N15" s="5"/>
      <c r="O15" s="5"/>
      <c r="P15" s="7"/>
      <c r="Q15" s="5"/>
      <c r="R15" s="5"/>
      <c r="S15" s="5"/>
      <c r="T15" s="5"/>
      <c r="U15" s="5"/>
      <c r="W15" s="10">
        <v>213</v>
      </c>
      <c r="X15" s="455" t="s">
        <v>161</v>
      </c>
      <c r="AF15" s="214" t="s">
        <v>539</v>
      </c>
      <c r="AG15" s="214"/>
      <c r="AH15" s="214"/>
    </row>
    <row r="16" spans="1:34">
      <c r="A16" s="5"/>
      <c r="B16" s="5" t="s">
        <v>413</v>
      </c>
      <c r="E16" s="5" t="s">
        <v>416</v>
      </c>
      <c r="F16" s="5"/>
      <c r="I16" s="5"/>
      <c r="J16" s="5" t="s">
        <v>27</v>
      </c>
      <c r="K16" s="7">
        <v>15</v>
      </c>
      <c r="L16" s="5"/>
      <c r="M16" s="5"/>
      <c r="N16" s="5"/>
      <c r="O16" s="5"/>
      <c r="P16" s="7"/>
      <c r="Q16" s="5"/>
      <c r="R16" s="5"/>
      <c r="S16" s="5"/>
      <c r="T16" s="5"/>
      <c r="U16" s="5"/>
      <c r="W16" s="10">
        <v>214</v>
      </c>
      <c r="X16" s="455" t="s">
        <v>162</v>
      </c>
      <c r="AF16" s="214" t="s">
        <v>540</v>
      </c>
      <c r="AG16" s="214"/>
      <c r="AH16" s="214"/>
    </row>
    <row r="17" spans="1:34">
      <c r="A17" s="5"/>
      <c r="B17" s="5" t="s">
        <v>414</v>
      </c>
      <c r="E17" s="5" t="s">
        <v>417</v>
      </c>
      <c r="F17" s="5"/>
      <c r="I17" s="5"/>
      <c r="J17" s="5" t="s">
        <v>28</v>
      </c>
      <c r="K17" s="7">
        <v>16</v>
      </c>
      <c r="L17" s="5"/>
      <c r="M17" s="5"/>
      <c r="N17" s="5"/>
      <c r="O17" s="5"/>
      <c r="P17" s="7"/>
      <c r="Q17" s="5"/>
      <c r="R17" s="5"/>
      <c r="S17" s="5"/>
      <c r="T17" s="5"/>
      <c r="U17" s="5"/>
      <c r="W17" s="10">
        <v>215</v>
      </c>
      <c r="X17" s="455" t="s">
        <v>163</v>
      </c>
      <c r="AF17" s="214" t="s">
        <v>541</v>
      </c>
      <c r="AG17" s="214"/>
      <c r="AH17" s="214"/>
    </row>
    <row r="18" spans="1:34">
      <c r="A18" s="5"/>
      <c r="B18" s="6" t="s">
        <v>558</v>
      </c>
      <c r="E18" s="6" t="s">
        <v>560</v>
      </c>
      <c r="F18" s="5"/>
      <c r="I18" s="5"/>
      <c r="J18" s="5" t="s">
        <v>29</v>
      </c>
      <c r="K18" s="7">
        <v>17</v>
      </c>
      <c r="L18" s="5"/>
      <c r="M18" s="5"/>
      <c r="N18" s="5"/>
      <c r="O18" s="5"/>
      <c r="P18" s="7"/>
      <c r="Q18" s="5"/>
      <c r="R18" s="5"/>
      <c r="S18" s="5"/>
      <c r="T18" s="5"/>
      <c r="U18" s="5"/>
      <c r="W18" s="10">
        <v>216</v>
      </c>
      <c r="X18" s="455" t="s">
        <v>164</v>
      </c>
      <c r="AF18" s="214" t="s">
        <v>542</v>
      </c>
      <c r="AG18" s="214"/>
      <c r="AH18" s="214"/>
    </row>
    <row r="19" spans="1:34">
      <c r="A19" s="5"/>
      <c r="B19" s="5" t="s">
        <v>553</v>
      </c>
      <c r="E19" s="5" t="s">
        <v>554</v>
      </c>
      <c r="F19" s="5"/>
      <c r="I19" s="5"/>
      <c r="J19" s="5" t="s">
        <v>30</v>
      </c>
      <c r="K19" s="7">
        <v>18</v>
      </c>
      <c r="L19" s="5"/>
      <c r="M19" s="5"/>
      <c r="N19" s="5"/>
      <c r="O19" s="5"/>
      <c r="P19" s="7"/>
      <c r="Q19" s="5"/>
      <c r="R19" s="5"/>
      <c r="S19" s="5"/>
      <c r="T19" s="5"/>
      <c r="U19" s="5"/>
      <c r="W19" s="10">
        <v>217</v>
      </c>
      <c r="X19" s="455" t="s">
        <v>165</v>
      </c>
      <c r="AF19" s="214" t="s">
        <v>543</v>
      </c>
      <c r="AG19" s="214"/>
      <c r="AH19" s="214"/>
    </row>
    <row r="20" spans="1:34">
      <c r="A20" s="5"/>
      <c r="B20" s="5"/>
      <c r="F20" s="5"/>
      <c r="I20" s="5"/>
      <c r="J20" s="5" t="s">
        <v>31</v>
      </c>
      <c r="K20" s="7">
        <v>19</v>
      </c>
      <c r="L20" s="5"/>
      <c r="M20" s="5"/>
      <c r="N20" s="5"/>
      <c r="O20" s="5"/>
      <c r="P20" s="7"/>
      <c r="Q20" s="5"/>
      <c r="R20" s="5"/>
      <c r="S20" s="5"/>
      <c r="T20" s="5"/>
      <c r="U20" s="5"/>
      <c r="W20" s="10">
        <v>218</v>
      </c>
      <c r="X20" s="455" t="s">
        <v>166</v>
      </c>
      <c r="AF20" s="214" t="s">
        <v>544</v>
      </c>
      <c r="AG20" s="214"/>
      <c r="AH20" s="214"/>
    </row>
    <row r="21" spans="1:34">
      <c r="A21" s="5"/>
      <c r="B21" s="5"/>
      <c r="E21" s="5"/>
      <c r="F21" s="5"/>
      <c r="I21" s="5"/>
      <c r="J21" s="5" t="s">
        <v>32</v>
      </c>
      <c r="K21" s="7">
        <v>20</v>
      </c>
      <c r="L21" s="5"/>
      <c r="M21" s="5"/>
      <c r="N21" s="5"/>
      <c r="O21" s="5"/>
      <c r="P21" s="7"/>
      <c r="Q21" s="5"/>
      <c r="R21" s="5"/>
      <c r="S21" s="5"/>
      <c r="T21" s="5"/>
      <c r="U21" s="5"/>
      <c r="W21" s="10">
        <v>219</v>
      </c>
      <c r="X21" s="455" t="s">
        <v>167</v>
      </c>
      <c r="AF21" s="214" t="s">
        <v>545</v>
      </c>
      <c r="AG21" s="214"/>
      <c r="AH21" s="214"/>
    </row>
    <row r="22" spans="1:34">
      <c r="A22" s="5"/>
      <c r="F22" s="5"/>
      <c r="I22" s="5"/>
      <c r="J22" s="5" t="s">
        <v>33</v>
      </c>
      <c r="K22" s="7">
        <v>21</v>
      </c>
      <c r="L22" s="5"/>
      <c r="M22" s="5"/>
      <c r="N22" s="5"/>
      <c r="O22" s="5"/>
      <c r="P22" s="7"/>
      <c r="Q22" s="5"/>
      <c r="R22" s="5"/>
      <c r="S22" s="5"/>
      <c r="T22" s="5"/>
      <c r="U22" s="5"/>
      <c r="W22" s="10">
        <v>220</v>
      </c>
      <c r="X22" s="455" t="s">
        <v>474</v>
      </c>
      <c r="AF22" s="214" t="s">
        <v>546</v>
      </c>
      <c r="AG22" s="214"/>
      <c r="AH22" s="214"/>
    </row>
    <row r="23" spans="1:34">
      <c r="A23" s="5"/>
      <c r="B23" s="5"/>
      <c r="E23" s="5"/>
      <c r="F23" s="5"/>
      <c r="I23" s="5"/>
      <c r="J23" s="5" t="s">
        <v>34</v>
      </c>
      <c r="K23" s="7">
        <v>22</v>
      </c>
      <c r="L23" s="5"/>
      <c r="M23" s="5"/>
      <c r="N23" s="5"/>
      <c r="O23" s="5"/>
      <c r="P23" s="7"/>
      <c r="Q23" s="5"/>
      <c r="R23" s="5"/>
      <c r="S23" s="5"/>
      <c r="T23" s="5"/>
      <c r="U23" s="5"/>
      <c r="W23" s="10">
        <v>221</v>
      </c>
      <c r="X23" s="455" t="s">
        <v>475</v>
      </c>
      <c r="AF23" s="214" t="s">
        <v>547</v>
      </c>
      <c r="AG23" s="214"/>
      <c r="AH23" s="214"/>
    </row>
    <row r="24" spans="1:34">
      <c r="A24" s="5"/>
      <c r="B24" s="5"/>
      <c r="E24" s="5"/>
      <c r="F24" s="5"/>
      <c r="I24" s="5"/>
      <c r="J24" s="5" t="s">
        <v>35</v>
      </c>
      <c r="K24" s="7">
        <v>23</v>
      </c>
      <c r="L24" s="5"/>
      <c r="M24" s="5"/>
      <c r="N24" s="5"/>
      <c r="O24" s="5"/>
      <c r="P24" s="7"/>
      <c r="Q24" s="5"/>
      <c r="R24" s="5"/>
      <c r="S24" s="5"/>
      <c r="T24" s="5"/>
      <c r="U24" s="5"/>
      <c r="W24" s="10">
        <v>222</v>
      </c>
      <c r="X24" s="455" t="s">
        <v>168</v>
      </c>
      <c r="AF24" s="214" t="s">
        <v>548</v>
      </c>
      <c r="AG24" s="214"/>
      <c r="AH24" s="214"/>
    </row>
    <row r="25" spans="1:34">
      <c r="A25" s="5"/>
      <c r="F25" s="5"/>
      <c r="I25" s="5"/>
      <c r="J25" s="5" t="s">
        <v>36</v>
      </c>
      <c r="K25" s="7">
        <v>24</v>
      </c>
      <c r="L25" s="5"/>
      <c r="M25" s="5"/>
      <c r="N25" s="5"/>
      <c r="O25" s="5"/>
      <c r="P25" s="7"/>
      <c r="Q25" s="5"/>
      <c r="R25" s="5"/>
      <c r="S25" s="5"/>
      <c r="T25" s="5"/>
      <c r="U25" s="5"/>
      <c r="W25" s="10">
        <v>223</v>
      </c>
      <c r="X25" s="455" t="s">
        <v>169</v>
      </c>
      <c r="AF25" s="214" t="s">
        <v>549</v>
      </c>
      <c r="AG25" s="214"/>
      <c r="AH25" s="214"/>
    </row>
    <row r="26" spans="1:34">
      <c r="A26" s="5"/>
      <c r="B26" s="5"/>
      <c r="E26" s="5"/>
      <c r="F26" s="5"/>
      <c r="I26" s="5"/>
      <c r="J26" s="5" t="s">
        <v>37</v>
      </c>
      <c r="K26" s="7">
        <v>25</v>
      </c>
      <c r="L26" s="5"/>
      <c r="M26" s="5"/>
      <c r="N26" s="5"/>
      <c r="O26" s="5"/>
      <c r="P26" s="7"/>
      <c r="Q26" s="5"/>
      <c r="R26" s="5"/>
      <c r="S26" s="5"/>
      <c r="T26" s="5"/>
      <c r="U26" s="5"/>
      <c r="W26" s="10">
        <v>224</v>
      </c>
      <c r="X26" s="455" t="s">
        <v>170</v>
      </c>
      <c r="AF26" s="214" t="s">
        <v>550</v>
      </c>
      <c r="AG26" s="214"/>
      <c r="AH26" s="214"/>
    </row>
    <row r="27" spans="1:34">
      <c r="A27" s="5"/>
      <c r="B27" s="5"/>
      <c r="E27" s="5"/>
      <c r="F27" s="5"/>
      <c r="I27" s="5"/>
      <c r="J27" s="5" t="s">
        <v>38</v>
      </c>
      <c r="K27" s="7">
        <v>26</v>
      </c>
      <c r="L27" s="5"/>
      <c r="M27" s="5"/>
      <c r="N27" s="5"/>
      <c r="O27" s="5"/>
      <c r="P27" s="7"/>
      <c r="Q27" s="5"/>
      <c r="R27" s="5"/>
      <c r="S27" s="5"/>
      <c r="T27" s="5"/>
      <c r="U27" s="5"/>
      <c r="W27" s="10">
        <v>225</v>
      </c>
      <c r="X27" s="455" t="s">
        <v>171</v>
      </c>
      <c r="AF27" s="214" t="s">
        <v>551</v>
      </c>
      <c r="AG27" s="214"/>
      <c r="AH27" s="214"/>
    </row>
    <row r="28" spans="1:34">
      <c r="A28" s="5"/>
      <c r="B28" s="5"/>
      <c r="E28" s="5"/>
      <c r="F28" s="5"/>
      <c r="I28" s="5"/>
      <c r="J28" s="5" t="s">
        <v>39</v>
      </c>
      <c r="K28" s="7">
        <v>27</v>
      </c>
      <c r="L28" s="5"/>
      <c r="M28" s="5"/>
      <c r="N28" s="5"/>
      <c r="O28" s="5"/>
      <c r="P28" s="7"/>
      <c r="Q28" s="5"/>
      <c r="R28" s="5"/>
      <c r="S28" s="5"/>
      <c r="T28" s="5"/>
      <c r="U28" s="5"/>
      <c r="W28" s="10">
        <v>226</v>
      </c>
      <c r="X28" s="455" t="s">
        <v>172</v>
      </c>
      <c r="AF28" s="214" t="s">
        <v>552</v>
      </c>
      <c r="AG28" s="214"/>
      <c r="AH28" s="214"/>
    </row>
    <row r="29" spans="1:34">
      <c r="A29" s="40"/>
      <c r="B29" s="40"/>
      <c r="C29" s="41"/>
      <c r="D29" s="41"/>
      <c r="E29" s="40"/>
      <c r="F29" s="40"/>
      <c r="G29" s="41"/>
      <c r="I29" s="5"/>
      <c r="J29" s="5" t="s">
        <v>40</v>
      </c>
      <c r="K29" s="7">
        <v>28</v>
      </c>
      <c r="L29" s="5"/>
      <c r="M29" s="5"/>
      <c r="N29" s="5"/>
      <c r="O29" s="5"/>
      <c r="P29" s="7"/>
      <c r="Q29" s="5"/>
      <c r="R29" s="5"/>
      <c r="S29" s="5"/>
      <c r="T29" s="5"/>
      <c r="U29" s="5"/>
      <c r="W29" s="10">
        <v>227</v>
      </c>
      <c r="X29" s="455" t="s">
        <v>173</v>
      </c>
    </row>
    <row r="30" spans="1:34">
      <c r="A30" s="42"/>
      <c r="B30" s="42"/>
      <c r="C30" s="41"/>
      <c r="D30" s="41"/>
      <c r="E30" s="42"/>
      <c r="F30" s="42"/>
      <c r="G30" s="41"/>
      <c r="I30" s="5"/>
      <c r="J30" s="5" t="s">
        <v>41</v>
      </c>
      <c r="K30" s="7">
        <v>29</v>
      </c>
      <c r="L30" s="5"/>
      <c r="M30" s="5"/>
      <c r="N30" s="5"/>
      <c r="O30" s="5"/>
      <c r="P30" s="7"/>
      <c r="Q30" s="5"/>
      <c r="R30" s="5"/>
      <c r="S30" s="5"/>
      <c r="T30" s="5"/>
      <c r="U30" s="5"/>
      <c r="W30" s="10">
        <v>228</v>
      </c>
      <c r="X30" s="455" t="s">
        <v>174</v>
      </c>
    </row>
    <row r="31" spans="1:34">
      <c r="A31" s="42"/>
      <c r="B31" s="42"/>
      <c r="C31" s="41"/>
      <c r="D31" s="41"/>
      <c r="E31" s="42"/>
      <c r="F31" s="42"/>
      <c r="G31" s="41"/>
      <c r="I31" s="5"/>
      <c r="J31" s="5" t="s">
        <v>42</v>
      </c>
      <c r="K31" s="7">
        <v>30</v>
      </c>
      <c r="L31" s="5"/>
      <c r="M31" s="5"/>
      <c r="N31" s="5"/>
      <c r="O31" s="5"/>
      <c r="P31" s="7"/>
      <c r="Q31" s="5"/>
      <c r="R31" s="5"/>
      <c r="S31" s="5"/>
      <c r="T31" s="5"/>
      <c r="U31" s="5"/>
      <c r="W31" s="10">
        <v>229</v>
      </c>
      <c r="X31" s="455" t="s">
        <v>175</v>
      </c>
    </row>
    <row r="32" spans="1:34">
      <c r="A32" s="42"/>
      <c r="B32" s="42"/>
      <c r="C32" s="41"/>
      <c r="D32" s="41"/>
      <c r="E32" s="42"/>
      <c r="F32" s="42"/>
      <c r="G32" s="41"/>
      <c r="I32" s="5"/>
      <c r="J32" s="5" t="s">
        <v>43</v>
      </c>
      <c r="K32" s="7">
        <v>31</v>
      </c>
      <c r="L32" s="5"/>
      <c r="M32" s="5"/>
      <c r="N32" s="5"/>
      <c r="O32" s="5"/>
      <c r="P32" s="7"/>
      <c r="Q32" s="5"/>
      <c r="R32" s="5"/>
      <c r="S32" s="5"/>
      <c r="T32" s="5"/>
      <c r="U32" s="5"/>
      <c r="W32" s="10">
        <v>230</v>
      </c>
      <c r="X32" s="455" t="s">
        <v>176</v>
      </c>
    </row>
    <row r="33" spans="1:24">
      <c r="A33" s="42"/>
      <c r="B33" s="42"/>
      <c r="C33" s="41"/>
      <c r="D33" s="41"/>
      <c r="E33" s="42"/>
      <c r="F33" s="42"/>
      <c r="G33" s="41"/>
      <c r="I33" s="5"/>
      <c r="J33" s="5" t="s">
        <v>44</v>
      </c>
      <c r="K33" s="7">
        <v>32</v>
      </c>
      <c r="L33" s="5"/>
      <c r="M33" s="5"/>
      <c r="N33" s="5"/>
      <c r="O33" s="5"/>
      <c r="P33" s="7"/>
      <c r="Q33" s="5"/>
      <c r="R33" s="5"/>
      <c r="S33" s="5"/>
      <c r="T33" s="5"/>
      <c r="U33" s="5"/>
      <c r="W33" s="10">
        <v>231</v>
      </c>
      <c r="X33" s="455" t="s">
        <v>177</v>
      </c>
    </row>
    <row r="34" spans="1:24">
      <c r="A34" s="42"/>
      <c r="B34" s="42"/>
      <c r="C34" s="41"/>
      <c r="D34" s="41"/>
      <c r="E34" s="42"/>
      <c r="F34" s="42"/>
      <c r="G34" s="41"/>
      <c r="I34" s="5"/>
      <c r="J34" s="5" t="s">
        <v>45</v>
      </c>
      <c r="K34" s="7">
        <v>33</v>
      </c>
      <c r="L34" s="5"/>
      <c r="M34" s="5"/>
      <c r="N34" s="5"/>
      <c r="O34" s="5"/>
      <c r="P34" s="7"/>
      <c r="Q34" s="5"/>
      <c r="R34" s="5"/>
      <c r="S34" s="5"/>
      <c r="T34" s="5"/>
      <c r="U34" s="5"/>
      <c r="W34" s="10">
        <v>232</v>
      </c>
      <c r="X34" s="455" t="s">
        <v>178</v>
      </c>
    </row>
    <row r="35" spans="1:24">
      <c r="A35" s="42"/>
      <c r="B35" s="42"/>
      <c r="C35" s="41"/>
      <c r="D35" s="41"/>
      <c r="E35" s="42"/>
      <c r="F35" s="42"/>
      <c r="G35" s="41"/>
      <c r="I35" s="5"/>
      <c r="J35" s="5" t="s">
        <v>46</v>
      </c>
      <c r="K35" s="7">
        <v>34</v>
      </c>
      <c r="L35" s="5"/>
      <c r="M35" s="5"/>
      <c r="N35" s="5"/>
      <c r="O35" s="5"/>
      <c r="P35" s="7"/>
      <c r="Q35" s="5"/>
      <c r="R35" s="5"/>
      <c r="S35" s="5"/>
      <c r="T35" s="5"/>
      <c r="U35" s="5"/>
      <c r="W35" s="10">
        <v>233</v>
      </c>
      <c r="X35" s="455" t="s">
        <v>179</v>
      </c>
    </row>
    <row r="36" spans="1:24">
      <c r="A36" s="42"/>
      <c r="B36" s="42"/>
      <c r="C36" s="41"/>
      <c r="D36" s="41"/>
      <c r="E36" s="42"/>
      <c r="F36" s="42"/>
      <c r="G36" s="41"/>
      <c r="I36" s="5"/>
      <c r="J36" s="5" t="s">
        <v>47</v>
      </c>
      <c r="K36" s="7">
        <v>35</v>
      </c>
      <c r="L36" s="5"/>
      <c r="M36" s="5"/>
      <c r="N36" s="5"/>
      <c r="O36" s="5"/>
      <c r="P36" s="7"/>
      <c r="Q36" s="5"/>
      <c r="R36" s="5"/>
      <c r="S36" s="5"/>
      <c r="T36" s="5"/>
      <c r="U36" s="5"/>
      <c r="W36" s="10">
        <v>234</v>
      </c>
      <c r="X36" s="455" t="s">
        <v>180</v>
      </c>
    </row>
    <row r="37" spans="1:24">
      <c r="A37" s="42"/>
      <c r="B37" s="42"/>
      <c r="C37" s="41"/>
      <c r="D37" s="41"/>
      <c r="E37" s="42"/>
      <c r="F37" s="42"/>
      <c r="G37" s="41"/>
      <c r="I37" s="5"/>
      <c r="J37" s="5" t="s">
        <v>48</v>
      </c>
      <c r="K37" s="7">
        <v>36</v>
      </c>
      <c r="L37" s="5"/>
      <c r="M37" s="5"/>
      <c r="N37" s="5"/>
      <c r="O37" s="5"/>
      <c r="P37" s="7"/>
      <c r="Q37" s="5"/>
      <c r="R37" s="5"/>
      <c r="S37" s="5"/>
      <c r="T37" s="5"/>
      <c r="U37" s="5"/>
      <c r="W37" s="10">
        <v>235</v>
      </c>
      <c r="X37" s="455" t="s">
        <v>181</v>
      </c>
    </row>
    <row r="38" spans="1:24">
      <c r="A38" s="42"/>
      <c r="B38" s="42"/>
      <c r="C38" s="41"/>
      <c r="D38" s="41"/>
      <c r="E38" s="42"/>
      <c r="F38" s="42"/>
      <c r="G38" s="41"/>
      <c r="I38" s="5"/>
      <c r="J38" s="5" t="s">
        <v>49</v>
      </c>
      <c r="K38" s="7">
        <v>37</v>
      </c>
      <c r="L38" s="5"/>
      <c r="M38" s="5"/>
      <c r="N38" s="5"/>
      <c r="O38" s="5"/>
      <c r="P38" s="7"/>
      <c r="Q38" s="5"/>
      <c r="R38" s="5"/>
      <c r="S38" s="5"/>
      <c r="T38" s="5"/>
      <c r="U38" s="5"/>
      <c r="W38" s="10">
        <v>236</v>
      </c>
      <c r="X38" s="455" t="s">
        <v>182</v>
      </c>
    </row>
    <row r="39" spans="1:24">
      <c r="A39" s="42"/>
      <c r="B39" s="42"/>
      <c r="C39" s="41"/>
      <c r="D39" s="41"/>
      <c r="E39" s="42"/>
      <c r="F39" s="42"/>
      <c r="G39" s="41"/>
      <c r="I39" s="5"/>
      <c r="J39" s="5" t="s">
        <v>50</v>
      </c>
      <c r="K39" s="7">
        <v>38</v>
      </c>
      <c r="L39" s="5"/>
      <c r="M39" s="5"/>
      <c r="N39" s="5"/>
      <c r="O39" s="5"/>
      <c r="P39" s="7"/>
      <c r="Q39" s="5"/>
      <c r="R39" s="5"/>
      <c r="S39" s="5"/>
      <c r="T39" s="5"/>
      <c r="U39" s="5"/>
      <c r="W39" s="10">
        <v>237</v>
      </c>
      <c r="X39" s="455" t="s">
        <v>183</v>
      </c>
    </row>
    <row r="40" spans="1:24">
      <c r="A40" s="40"/>
      <c r="B40" s="40"/>
      <c r="C40" s="41"/>
      <c r="D40" s="41"/>
      <c r="E40" s="40"/>
      <c r="F40" s="40"/>
      <c r="G40" s="41"/>
      <c r="I40" s="5"/>
      <c r="J40" s="5" t="s">
        <v>51</v>
      </c>
      <c r="K40" s="7">
        <v>39</v>
      </c>
      <c r="L40" s="5"/>
      <c r="M40" s="5"/>
      <c r="N40" s="5"/>
      <c r="O40" s="5"/>
      <c r="P40" s="7"/>
      <c r="Q40" s="5"/>
      <c r="R40" s="5"/>
      <c r="S40" s="5"/>
      <c r="T40" s="5"/>
      <c r="U40" s="5"/>
      <c r="W40" s="10">
        <v>238</v>
      </c>
      <c r="X40" s="455" t="s">
        <v>184</v>
      </c>
    </row>
    <row r="41" spans="1:24">
      <c r="A41" s="40"/>
      <c r="B41" s="40"/>
      <c r="C41" s="41"/>
      <c r="D41" s="41"/>
      <c r="E41" s="40"/>
      <c r="F41" s="40"/>
      <c r="G41" s="41"/>
      <c r="I41" s="5"/>
      <c r="J41" s="5" t="s">
        <v>52</v>
      </c>
      <c r="K41" s="7">
        <v>40</v>
      </c>
      <c r="L41" s="5"/>
      <c r="M41" s="5"/>
      <c r="N41" s="5"/>
      <c r="O41" s="5"/>
      <c r="P41" s="7"/>
      <c r="Q41" s="5"/>
      <c r="R41" s="5"/>
      <c r="S41" s="5"/>
      <c r="T41" s="5"/>
      <c r="U41" s="5"/>
      <c r="W41" s="10">
        <v>239</v>
      </c>
      <c r="X41" s="455" t="s">
        <v>185</v>
      </c>
    </row>
    <row r="42" spans="1:24">
      <c r="A42" s="40"/>
      <c r="B42" s="40"/>
      <c r="C42" s="41"/>
      <c r="D42" s="41"/>
      <c r="E42" s="40"/>
      <c r="F42" s="40"/>
      <c r="G42" s="41"/>
      <c r="I42" s="5"/>
      <c r="J42" s="5" t="s">
        <v>53</v>
      </c>
      <c r="K42" s="7">
        <v>41</v>
      </c>
      <c r="L42" s="5"/>
      <c r="M42" s="5"/>
      <c r="N42" s="5"/>
      <c r="O42" s="5"/>
      <c r="P42" s="7"/>
      <c r="Q42" s="5"/>
      <c r="R42" s="5"/>
      <c r="S42" s="5"/>
      <c r="T42" s="5"/>
      <c r="U42" s="5"/>
      <c r="W42" s="10">
        <v>240</v>
      </c>
      <c r="X42" s="455" t="s">
        <v>186</v>
      </c>
    </row>
    <row r="43" spans="1:24">
      <c r="A43" s="40"/>
      <c r="B43" s="40"/>
      <c r="C43" s="41"/>
      <c r="D43" s="41"/>
      <c r="E43" s="40"/>
      <c r="F43" s="40"/>
      <c r="G43" s="41"/>
      <c r="I43" s="5"/>
      <c r="J43" s="5" t="s">
        <v>54</v>
      </c>
      <c r="K43" s="7">
        <v>42</v>
      </c>
      <c r="L43" s="5"/>
      <c r="M43" s="5"/>
      <c r="N43" s="5"/>
      <c r="O43" s="5"/>
      <c r="P43" s="7"/>
      <c r="Q43" s="5"/>
      <c r="R43" s="5"/>
      <c r="S43" s="5"/>
      <c r="T43" s="5"/>
      <c r="U43" s="5"/>
      <c r="W43" s="10">
        <v>241</v>
      </c>
      <c r="X43" s="455" t="s">
        <v>187</v>
      </c>
    </row>
    <row r="44" spans="1:24">
      <c r="A44" s="40"/>
      <c r="B44" s="40"/>
      <c r="C44" s="41"/>
      <c r="D44" s="41"/>
      <c r="E44" s="40"/>
      <c r="F44" s="40"/>
      <c r="G44" s="41"/>
      <c r="I44" s="5"/>
      <c r="J44" s="5" t="s">
        <v>55</v>
      </c>
      <c r="K44" s="7">
        <v>43</v>
      </c>
      <c r="L44" s="5"/>
      <c r="M44" s="5"/>
      <c r="N44" s="5"/>
      <c r="O44" s="5"/>
      <c r="P44" s="7"/>
      <c r="Q44" s="5"/>
      <c r="R44" s="5"/>
      <c r="S44" s="5"/>
      <c r="T44" s="5"/>
      <c r="U44" s="5"/>
      <c r="W44" s="10">
        <v>242</v>
      </c>
      <c r="X44" s="455" t="s">
        <v>188</v>
      </c>
    </row>
    <row r="45" spans="1:24">
      <c r="A45" s="40"/>
      <c r="B45" s="40"/>
      <c r="C45" s="41"/>
      <c r="D45" s="41"/>
      <c r="E45" s="42"/>
      <c r="F45" s="42"/>
      <c r="G45" s="41"/>
      <c r="I45" s="5"/>
      <c r="J45" s="5" t="s">
        <v>56</v>
      </c>
      <c r="K45" s="7">
        <v>44</v>
      </c>
      <c r="L45" s="5"/>
      <c r="M45" s="5"/>
      <c r="N45" s="5"/>
      <c r="O45" s="5"/>
      <c r="P45" s="7"/>
      <c r="Q45" s="5"/>
      <c r="R45" s="5"/>
      <c r="S45" s="5"/>
      <c r="T45" s="5"/>
      <c r="U45" s="5"/>
      <c r="W45" s="10">
        <v>243</v>
      </c>
      <c r="X45" s="455" t="s">
        <v>189</v>
      </c>
    </row>
    <row r="46" spans="1:24">
      <c r="A46" s="42"/>
      <c r="B46" s="42"/>
      <c r="C46" s="41"/>
      <c r="D46" s="41"/>
      <c r="E46" s="42"/>
      <c r="F46" s="42"/>
      <c r="G46" s="41"/>
      <c r="I46" s="5"/>
      <c r="J46" s="5" t="s">
        <v>57</v>
      </c>
      <c r="K46" s="7">
        <v>45</v>
      </c>
      <c r="L46" s="5"/>
      <c r="M46" s="5"/>
      <c r="N46" s="5"/>
      <c r="O46" s="5"/>
      <c r="P46" s="7"/>
      <c r="Q46" s="5"/>
      <c r="R46" s="5"/>
      <c r="S46" s="5"/>
      <c r="T46" s="5"/>
      <c r="U46" s="5"/>
      <c r="W46" s="10">
        <v>244</v>
      </c>
      <c r="X46" s="455" t="s">
        <v>190</v>
      </c>
    </row>
    <row r="47" spans="1:24">
      <c r="A47" s="42"/>
      <c r="B47" s="42"/>
      <c r="C47" s="41"/>
      <c r="D47" s="41"/>
      <c r="E47" s="42"/>
      <c r="F47" s="42"/>
      <c r="G47" s="41"/>
      <c r="I47" s="5"/>
      <c r="J47" s="5" t="s">
        <v>58</v>
      </c>
      <c r="K47" s="7">
        <v>46</v>
      </c>
      <c r="L47" s="5"/>
      <c r="M47" s="5"/>
      <c r="N47" s="5"/>
      <c r="O47" s="5"/>
      <c r="P47" s="7"/>
      <c r="Q47" s="5"/>
      <c r="R47" s="5"/>
      <c r="S47" s="5"/>
      <c r="T47" s="5"/>
      <c r="U47" s="5"/>
      <c r="W47" s="10">
        <v>245</v>
      </c>
      <c r="X47" s="455" t="s">
        <v>191</v>
      </c>
    </row>
    <row r="48" spans="1:24">
      <c r="A48" s="42"/>
      <c r="B48" s="42"/>
      <c r="C48" s="41"/>
      <c r="D48" s="41"/>
      <c r="E48" s="42"/>
      <c r="F48" s="42"/>
      <c r="G48" s="41"/>
      <c r="I48" s="5"/>
      <c r="J48" s="5" t="s">
        <v>59</v>
      </c>
      <c r="K48" s="7">
        <v>47</v>
      </c>
      <c r="L48" s="5"/>
      <c r="M48" s="5"/>
      <c r="N48" s="5"/>
      <c r="O48" s="5"/>
      <c r="P48" s="7"/>
      <c r="Q48" s="5"/>
      <c r="R48" s="5"/>
      <c r="S48" s="5"/>
      <c r="T48" s="5"/>
      <c r="U48" s="5"/>
      <c r="W48" s="10">
        <v>246</v>
      </c>
      <c r="X48" s="455" t="s">
        <v>192</v>
      </c>
    </row>
    <row r="49" spans="1:24">
      <c r="A49" s="42"/>
      <c r="B49" s="42"/>
      <c r="C49" s="41"/>
      <c r="D49" s="41"/>
      <c r="E49" s="42"/>
      <c r="F49" s="42"/>
      <c r="G49" s="41"/>
      <c r="I49" s="5"/>
      <c r="J49" s="5" t="s">
        <v>555</v>
      </c>
      <c r="K49" s="7">
        <v>48</v>
      </c>
      <c r="L49" s="5"/>
      <c r="M49" s="5"/>
      <c r="N49" s="5"/>
      <c r="O49" s="5"/>
      <c r="P49" s="7"/>
      <c r="Q49" s="5"/>
      <c r="R49" s="5"/>
      <c r="S49" s="5"/>
      <c r="T49" s="5"/>
      <c r="U49" s="5"/>
      <c r="W49" s="10">
        <v>247</v>
      </c>
      <c r="X49" s="455" t="s">
        <v>193</v>
      </c>
    </row>
    <row r="50" spans="1:24">
      <c r="A50" s="42"/>
      <c r="B50" s="42"/>
      <c r="C50" s="41"/>
      <c r="D50" s="41"/>
      <c r="E50" s="42"/>
      <c r="F50" s="42"/>
      <c r="G50" s="41"/>
      <c r="I50" s="5"/>
      <c r="J50" s="5"/>
      <c r="K50" s="7"/>
      <c r="L50" s="5"/>
      <c r="M50" s="5"/>
      <c r="N50" s="5"/>
      <c r="O50" s="5"/>
      <c r="P50" s="7"/>
      <c r="Q50" s="5"/>
      <c r="R50" s="5"/>
      <c r="S50" s="5"/>
      <c r="T50" s="5"/>
      <c r="U50" s="5"/>
      <c r="W50" s="10">
        <v>248</v>
      </c>
      <c r="X50" s="455" t="s">
        <v>194</v>
      </c>
    </row>
    <row r="51" spans="1:24">
      <c r="A51" s="42"/>
      <c r="B51" s="42"/>
      <c r="C51" s="41"/>
      <c r="D51" s="41"/>
      <c r="E51" s="42"/>
      <c r="F51" s="42"/>
      <c r="G51" s="41"/>
      <c r="I51" s="5"/>
      <c r="J51" s="5"/>
      <c r="K51" s="7"/>
      <c r="L51" s="5"/>
      <c r="M51" s="5"/>
      <c r="N51" s="5"/>
      <c r="O51" s="5"/>
      <c r="P51" s="7"/>
      <c r="Q51" s="5"/>
      <c r="R51" s="5"/>
      <c r="S51" s="5"/>
      <c r="T51" s="5"/>
      <c r="U51" s="5"/>
      <c r="W51" s="10">
        <v>249</v>
      </c>
      <c r="X51" s="455" t="s">
        <v>195</v>
      </c>
    </row>
    <row r="52" spans="1:24">
      <c r="A52" s="42"/>
      <c r="B52" s="42"/>
      <c r="C52" s="41"/>
      <c r="D52" s="41"/>
      <c r="E52" s="42"/>
      <c r="F52" s="42"/>
      <c r="G52" s="41"/>
      <c r="I52" s="5"/>
      <c r="J52" s="5"/>
      <c r="K52" s="7"/>
      <c r="L52" s="5"/>
      <c r="M52" s="5"/>
      <c r="N52" s="5"/>
      <c r="O52" s="5"/>
      <c r="P52" s="7"/>
      <c r="Q52" s="5"/>
      <c r="R52" s="5"/>
      <c r="S52" s="5"/>
      <c r="T52" s="5"/>
      <c r="U52" s="5"/>
      <c r="W52" s="10">
        <v>250</v>
      </c>
      <c r="X52" s="455" t="s">
        <v>196</v>
      </c>
    </row>
    <row r="53" spans="1:24">
      <c r="A53" s="42"/>
      <c r="B53" s="42"/>
      <c r="C53" s="41"/>
      <c r="D53" s="41"/>
      <c r="E53" s="42"/>
      <c r="F53" s="42"/>
      <c r="G53" s="41"/>
      <c r="I53" s="5"/>
      <c r="J53" s="5"/>
      <c r="K53" s="7"/>
      <c r="L53" s="5"/>
      <c r="M53" s="5"/>
      <c r="N53" s="5"/>
      <c r="O53" s="5"/>
      <c r="P53" s="7"/>
      <c r="Q53" s="5"/>
      <c r="R53" s="5"/>
      <c r="S53" s="5"/>
      <c r="T53" s="5"/>
      <c r="U53" s="5"/>
      <c r="W53" s="10">
        <v>251</v>
      </c>
      <c r="X53" s="455" t="s">
        <v>197</v>
      </c>
    </row>
    <row r="54" spans="1:24">
      <c r="A54" s="40"/>
      <c r="B54" s="40"/>
      <c r="C54" s="41"/>
      <c r="D54" s="41"/>
      <c r="E54" s="40"/>
      <c r="F54" s="40"/>
      <c r="G54" s="41"/>
      <c r="I54" s="5"/>
      <c r="J54" s="5"/>
      <c r="K54" s="7"/>
      <c r="L54" s="5"/>
      <c r="M54" s="5"/>
      <c r="N54" s="5"/>
      <c r="O54" s="5"/>
      <c r="P54" s="7"/>
      <c r="Q54" s="5"/>
      <c r="R54" s="5"/>
      <c r="S54" s="5"/>
      <c r="T54" s="5"/>
      <c r="U54" s="5"/>
      <c r="W54" s="10">
        <v>252</v>
      </c>
      <c r="X54" s="455" t="s">
        <v>198</v>
      </c>
    </row>
    <row r="55" spans="1:24">
      <c r="A55" s="40"/>
      <c r="B55" s="40"/>
      <c r="C55" s="41"/>
      <c r="D55" s="41"/>
      <c r="E55" s="40"/>
      <c r="F55" s="40"/>
      <c r="G55" s="41"/>
      <c r="I55" s="5"/>
      <c r="J55" s="5"/>
      <c r="K55" s="7"/>
      <c r="L55" s="5"/>
      <c r="M55" s="5"/>
      <c r="N55" s="5"/>
      <c r="O55" s="5"/>
      <c r="P55" s="7"/>
      <c r="Q55" s="5"/>
      <c r="R55" s="5"/>
      <c r="S55" s="5"/>
      <c r="T55" s="5"/>
      <c r="U55" s="5"/>
      <c r="W55" s="10">
        <v>253</v>
      </c>
      <c r="X55" s="455" t="s">
        <v>199</v>
      </c>
    </row>
    <row r="56" spans="1:24">
      <c r="A56" s="40"/>
      <c r="B56" s="40"/>
      <c r="C56" s="41"/>
      <c r="D56" s="41"/>
      <c r="E56" s="42"/>
      <c r="F56" s="40"/>
      <c r="G56" s="41"/>
      <c r="I56" s="5"/>
      <c r="J56" s="5"/>
      <c r="K56" s="7"/>
      <c r="L56" s="5"/>
      <c r="M56" s="5"/>
      <c r="N56" s="5"/>
      <c r="O56" s="5"/>
      <c r="P56" s="7"/>
      <c r="Q56" s="5"/>
      <c r="R56" s="5"/>
      <c r="S56" s="5"/>
      <c r="T56" s="5"/>
      <c r="U56" s="5"/>
      <c r="W56" s="10">
        <v>254</v>
      </c>
      <c r="X56" s="455" t="s">
        <v>200</v>
      </c>
    </row>
    <row r="57" spans="1:24">
      <c r="A57" s="42"/>
      <c r="B57" s="40"/>
      <c r="C57" s="41"/>
      <c r="D57" s="41"/>
      <c r="E57" s="42"/>
      <c r="F57" s="40"/>
      <c r="G57" s="41"/>
      <c r="I57" s="5"/>
      <c r="J57" s="5"/>
      <c r="K57" s="7"/>
      <c r="L57" s="5"/>
      <c r="M57" s="5"/>
      <c r="N57" s="5"/>
      <c r="O57" s="5"/>
      <c r="P57" s="7"/>
      <c r="Q57" s="5"/>
      <c r="R57" s="5"/>
      <c r="S57" s="5"/>
      <c r="T57" s="5"/>
      <c r="U57" s="5"/>
      <c r="W57" s="10">
        <v>255</v>
      </c>
      <c r="X57" s="455" t="s">
        <v>201</v>
      </c>
    </row>
    <row r="58" spans="1:24">
      <c r="A58" s="42"/>
      <c r="B58" s="40"/>
      <c r="C58" s="41"/>
      <c r="D58" s="41"/>
      <c r="E58" s="42"/>
      <c r="F58" s="40"/>
      <c r="G58" s="41"/>
      <c r="I58" s="5"/>
      <c r="J58" s="5"/>
      <c r="K58" s="7"/>
      <c r="L58" s="5"/>
      <c r="M58" s="5"/>
      <c r="N58" s="5"/>
      <c r="O58" s="5"/>
      <c r="P58" s="7"/>
      <c r="Q58" s="5"/>
      <c r="R58" s="5"/>
      <c r="S58" s="5"/>
      <c r="T58" s="5"/>
      <c r="U58" s="5"/>
      <c r="W58" s="10">
        <v>256</v>
      </c>
      <c r="X58" s="455" t="s">
        <v>202</v>
      </c>
    </row>
    <row r="59" spans="1:24">
      <c r="A59" s="43"/>
      <c r="B59" s="42"/>
      <c r="C59" s="41"/>
      <c r="D59" s="41"/>
      <c r="E59" s="42"/>
      <c r="F59" s="40"/>
      <c r="G59" s="41"/>
      <c r="I59" s="5"/>
      <c r="J59" s="5"/>
      <c r="K59" s="7"/>
      <c r="L59" s="5"/>
      <c r="M59" s="5"/>
      <c r="N59" s="5"/>
      <c r="O59" s="5"/>
      <c r="P59" s="7"/>
      <c r="Q59" s="5"/>
      <c r="R59" s="5"/>
      <c r="S59" s="5"/>
      <c r="T59" s="5"/>
      <c r="U59" s="5"/>
      <c r="W59" s="10">
        <v>257</v>
      </c>
      <c r="X59" s="455" t="s">
        <v>203</v>
      </c>
    </row>
    <row r="60" spans="1:24">
      <c r="A60" s="40"/>
      <c r="B60" s="42"/>
      <c r="C60" s="41"/>
      <c r="D60" s="41"/>
      <c r="E60" s="40"/>
      <c r="F60" s="42"/>
      <c r="G60" s="41"/>
      <c r="I60" s="5"/>
      <c r="J60" s="5"/>
      <c r="K60" s="7"/>
      <c r="L60" s="5"/>
      <c r="M60" s="5"/>
      <c r="N60" s="5"/>
      <c r="O60" s="5"/>
      <c r="P60" s="7"/>
      <c r="Q60" s="5"/>
      <c r="R60" s="5"/>
      <c r="S60" s="5"/>
      <c r="T60" s="5"/>
      <c r="U60" s="5"/>
      <c r="W60" s="10">
        <v>258</v>
      </c>
      <c r="X60" s="455" t="s">
        <v>204</v>
      </c>
    </row>
    <row r="61" spans="1:24">
      <c r="A61" s="40"/>
      <c r="B61" s="42"/>
      <c r="C61" s="41"/>
      <c r="D61" s="41"/>
      <c r="E61" s="40"/>
      <c r="F61" s="42"/>
      <c r="G61" s="41"/>
      <c r="I61" s="5"/>
      <c r="J61" s="5"/>
      <c r="K61" s="7"/>
      <c r="L61" s="5"/>
      <c r="M61" s="5"/>
      <c r="N61" s="5"/>
      <c r="O61" s="5"/>
      <c r="P61" s="7"/>
      <c r="Q61" s="5"/>
      <c r="R61" s="5"/>
      <c r="S61" s="5"/>
      <c r="T61" s="5"/>
      <c r="U61" s="5"/>
      <c r="W61" s="10">
        <v>259</v>
      </c>
      <c r="X61" s="455" t="s">
        <v>205</v>
      </c>
    </row>
    <row r="62" spans="1:24">
      <c r="A62" s="42"/>
      <c r="B62" s="42"/>
      <c r="C62" s="41"/>
      <c r="D62" s="41"/>
      <c r="E62" s="42"/>
      <c r="F62" s="42"/>
      <c r="G62" s="41"/>
      <c r="I62" s="5"/>
      <c r="J62" s="5"/>
      <c r="K62" s="7"/>
      <c r="L62" s="5"/>
      <c r="M62" s="5"/>
      <c r="N62" s="5"/>
      <c r="O62" s="5"/>
      <c r="P62" s="7"/>
      <c r="Q62" s="5"/>
      <c r="R62" s="5"/>
      <c r="S62" s="5"/>
      <c r="T62" s="5"/>
      <c r="U62" s="5"/>
      <c r="W62" s="10">
        <v>260</v>
      </c>
      <c r="X62" s="455" t="s">
        <v>206</v>
      </c>
    </row>
    <row r="63" spans="1:24">
      <c r="A63" s="42"/>
      <c r="B63" s="42"/>
      <c r="C63" s="41"/>
      <c r="D63" s="41"/>
      <c r="E63" s="42"/>
      <c r="F63" s="40"/>
      <c r="G63" s="41"/>
      <c r="I63" s="5"/>
      <c r="J63" s="5"/>
      <c r="K63" s="7"/>
      <c r="L63" s="5"/>
      <c r="M63" s="5"/>
      <c r="N63" s="5"/>
      <c r="O63" s="5"/>
      <c r="P63" s="7"/>
      <c r="Q63" s="5"/>
      <c r="R63" s="5"/>
      <c r="S63" s="5"/>
      <c r="T63" s="5"/>
      <c r="U63" s="5"/>
      <c r="W63" s="10">
        <v>261</v>
      </c>
      <c r="X63" s="455" t="s">
        <v>207</v>
      </c>
    </row>
    <row r="64" spans="1:24">
      <c r="A64" s="42"/>
      <c r="B64" s="42"/>
      <c r="C64" s="41"/>
      <c r="D64" s="41"/>
      <c r="E64" s="42"/>
      <c r="F64" s="40"/>
      <c r="G64" s="41"/>
      <c r="I64" s="5"/>
      <c r="J64" s="5"/>
      <c r="K64" s="7"/>
      <c r="L64" s="5"/>
      <c r="M64" s="5"/>
      <c r="N64" s="5"/>
      <c r="O64" s="5"/>
      <c r="P64" s="7"/>
      <c r="Q64" s="5"/>
      <c r="R64" s="5"/>
      <c r="S64" s="5"/>
      <c r="T64" s="5"/>
      <c r="U64" s="5"/>
      <c r="W64" s="10">
        <v>262</v>
      </c>
      <c r="X64" s="455" t="s">
        <v>208</v>
      </c>
    </row>
    <row r="65" spans="1:24">
      <c r="A65" s="40"/>
      <c r="B65" s="40"/>
      <c r="C65" s="41"/>
      <c r="D65" s="41"/>
      <c r="E65" s="40"/>
      <c r="F65" s="40"/>
      <c r="G65" s="41"/>
      <c r="I65" s="5"/>
      <c r="J65" s="5"/>
      <c r="K65" s="7"/>
      <c r="L65" s="5"/>
      <c r="M65" s="5"/>
      <c r="N65" s="5"/>
      <c r="O65" s="5"/>
      <c r="P65" s="7"/>
      <c r="Q65" s="5"/>
      <c r="R65" s="5"/>
      <c r="S65" s="5"/>
      <c r="T65" s="5"/>
      <c r="U65" s="5"/>
      <c r="W65" s="10">
        <v>263</v>
      </c>
      <c r="X65" s="455" t="s">
        <v>209</v>
      </c>
    </row>
    <row r="66" spans="1:24">
      <c r="A66" s="42"/>
      <c r="B66" s="42"/>
      <c r="C66" s="41"/>
      <c r="D66" s="41"/>
      <c r="E66" s="40"/>
      <c r="F66" s="40"/>
      <c r="G66" s="41"/>
      <c r="I66" s="5"/>
      <c r="J66" s="5"/>
      <c r="K66" s="7"/>
      <c r="L66" s="5"/>
      <c r="M66" s="5"/>
      <c r="N66" s="5"/>
      <c r="O66" s="5"/>
      <c r="P66" s="7"/>
      <c r="Q66" s="5"/>
      <c r="R66" s="5"/>
      <c r="S66" s="5"/>
      <c r="T66" s="5"/>
      <c r="U66" s="5"/>
      <c r="W66" s="10">
        <v>264</v>
      </c>
      <c r="X66" s="455" t="s">
        <v>210</v>
      </c>
    </row>
    <row r="67" spans="1:24">
      <c r="A67" s="42"/>
      <c r="B67" s="42"/>
      <c r="C67" s="41"/>
      <c r="D67" s="41"/>
      <c r="E67" s="42"/>
      <c r="F67" s="40"/>
      <c r="G67" s="41"/>
      <c r="I67" s="5"/>
      <c r="J67" s="5"/>
      <c r="K67" s="7"/>
      <c r="L67" s="5"/>
      <c r="M67" s="5"/>
      <c r="N67" s="5"/>
      <c r="O67" s="5"/>
      <c r="P67" s="7"/>
      <c r="Q67" s="5"/>
      <c r="R67" s="5"/>
      <c r="S67" s="5"/>
      <c r="T67" s="5"/>
      <c r="U67" s="5"/>
      <c r="W67" s="10">
        <v>265</v>
      </c>
      <c r="X67" s="455" t="s">
        <v>211</v>
      </c>
    </row>
    <row r="68" spans="1:24">
      <c r="A68" s="42"/>
      <c r="B68" s="42"/>
      <c r="C68" s="123"/>
      <c r="D68" s="123"/>
      <c r="E68" s="124"/>
      <c r="F68" s="125"/>
      <c r="G68" s="123"/>
      <c r="I68" s="5"/>
      <c r="J68" s="5"/>
      <c r="K68" s="7"/>
      <c r="L68" s="5"/>
      <c r="M68" s="5"/>
      <c r="N68" s="5"/>
      <c r="O68" s="5"/>
      <c r="P68" s="7"/>
      <c r="Q68" s="5"/>
      <c r="R68" s="5"/>
      <c r="S68" s="5"/>
      <c r="T68" s="5"/>
      <c r="U68" s="5"/>
      <c r="W68" s="10">
        <v>266</v>
      </c>
      <c r="X68" s="455" t="s">
        <v>212</v>
      </c>
    </row>
    <row r="69" spans="1:24">
      <c r="A69" s="42"/>
      <c r="B69" s="42"/>
      <c r="C69" s="41"/>
      <c r="D69" s="41"/>
      <c r="E69" s="42"/>
      <c r="F69" s="40"/>
      <c r="G69" s="41"/>
      <c r="I69" s="5"/>
      <c r="J69" s="5"/>
      <c r="K69" s="7"/>
      <c r="L69" s="5"/>
      <c r="M69" s="5"/>
      <c r="N69" s="5"/>
      <c r="O69" s="5"/>
      <c r="P69" s="7"/>
      <c r="Q69" s="5"/>
      <c r="R69" s="5"/>
      <c r="S69" s="5"/>
      <c r="T69" s="5"/>
      <c r="U69" s="5"/>
      <c r="W69" s="10">
        <v>267</v>
      </c>
      <c r="X69" s="455" t="s">
        <v>213</v>
      </c>
    </row>
    <row r="70" spans="1:24">
      <c r="A70" s="42"/>
      <c r="B70" s="42"/>
      <c r="C70" s="41"/>
      <c r="D70" s="41"/>
      <c r="E70" s="40"/>
      <c r="F70" s="40"/>
      <c r="G70" s="41"/>
      <c r="I70" s="5"/>
      <c r="J70" s="5"/>
      <c r="K70" s="7"/>
      <c r="L70" s="5"/>
      <c r="M70" s="5"/>
      <c r="N70" s="5"/>
      <c r="O70" s="5"/>
      <c r="P70" s="7"/>
      <c r="Q70" s="5"/>
      <c r="R70" s="5"/>
      <c r="S70" s="5"/>
      <c r="T70" s="5"/>
      <c r="U70" s="5"/>
      <c r="W70" s="10">
        <v>301</v>
      </c>
      <c r="X70" s="11" t="s">
        <v>214</v>
      </c>
    </row>
    <row r="71" spans="1:24">
      <c r="A71" s="40"/>
      <c r="B71" s="42"/>
      <c r="C71" s="41"/>
      <c r="D71" s="41"/>
      <c r="E71" s="40"/>
      <c r="F71" s="40"/>
      <c r="G71" s="41"/>
      <c r="I71" s="5"/>
      <c r="J71" s="5"/>
      <c r="K71" s="7"/>
      <c r="L71" s="5"/>
      <c r="M71" s="5"/>
      <c r="N71" s="5"/>
      <c r="O71" s="5"/>
      <c r="P71" s="7"/>
      <c r="Q71" s="5"/>
      <c r="R71" s="5"/>
      <c r="S71" s="5"/>
      <c r="T71" s="5"/>
      <c r="U71" s="5"/>
      <c r="W71" s="10">
        <v>302</v>
      </c>
      <c r="X71" s="11" t="s">
        <v>215</v>
      </c>
    </row>
    <row r="72" spans="1:24">
      <c r="A72" s="42"/>
      <c r="B72" s="42"/>
      <c r="C72" s="41"/>
      <c r="D72" s="41"/>
      <c r="E72" s="40"/>
      <c r="F72" s="40"/>
      <c r="G72" s="41"/>
      <c r="I72" s="5"/>
      <c r="J72" s="5"/>
      <c r="K72" s="7"/>
      <c r="L72" s="5"/>
      <c r="M72" s="5"/>
      <c r="N72" s="5"/>
      <c r="O72" s="5"/>
      <c r="P72" s="7"/>
      <c r="Q72" s="5"/>
      <c r="R72" s="5"/>
      <c r="S72" s="5"/>
      <c r="T72" s="5"/>
      <c r="U72" s="5"/>
      <c r="W72" s="10">
        <v>303</v>
      </c>
      <c r="X72" s="11" t="s">
        <v>216</v>
      </c>
    </row>
    <row r="73" spans="1:24">
      <c r="A73" s="42"/>
      <c r="B73" s="42"/>
      <c r="C73" s="41"/>
      <c r="D73" s="41"/>
      <c r="E73" s="40"/>
      <c r="F73" s="40"/>
      <c r="G73" s="41"/>
      <c r="I73" s="5"/>
      <c r="J73" s="5"/>
      <c r="K73" s="7"/>
      <c r="L73" s="5"/>
      <c r="M73" s="5"/>
      <c r="N73" s="5"/>
      <c r="O73" s="5"/>
      <c r="P73" s="7"/>
      <c r="Q73" s="5"/>
      <c r="R73" s="5"/>
      <c r="S73" s="5"/>
      <c r="T73" s="5"/>
      <c r="U73" s="5"/>
      <c r="W73" s="10">
        <v>304</v>
      </c>
      <c r="X73" s="11" t="s">
        <v>217</v>
      </c>
    </row>
    <row r="74" spans="1:24">
      <c r="A74" s="42"/>
      <c r="B74" s="42"/>
      <c r="C74" s="41"/>
      <c r="D74" s="41"/>
      <c r="E74" s="40"/>
      <c r="F74" s="40"/>
      <c r="G74" s="41"/>
      <c r="I74" s="5"/>
      <c r="J74" s="5"/>
      <c r="K74" s="7"/>
      <c r="L74" s="5"/>
      <c r="M74" s="5"/>
      <c r="N74" s="5"/>
      <c r="O74" s="5"/>
      <c r="P74" s="7"/>
      <c r="Q74" s="5"/>
      <c r="R74" s="5"/>
      <c r="S74" s="5"/>
      <c r="T74" s="5"/>
      <c r="U74" s="5"/>
      <c r="W74" s="10">
        <v>305</v>
      </c>
      <c r="X74" s="11" t="s">
        <v>218</v>
      </c>
    </row>
    <row r="75" spans="1:24">
      <c r="A75" s="42"/>
      <c r="B75" s="42"/>
      <c r="C75" s="41"/>
      <c r="D75" s="41"/>
      <c r="E75" s="40"/>
      <c r="F75" s="40"/>
      <c r="G75" s="41"/>
      <c r="I75" s="5"/>
      <c r="J75" s="5"/>
      <c r="K75" s="7"/>
      <c r="L75" s="5"/>
      <c r="M75" s="5"/>
      <c r="N75" s="5"/>
      <c r="O75" s="5"/>
      <c r="P75" s="7"/>
      <c r="Q75" s="5"/>
      <c r="R75" s="5"/>
      <c r="S75" s="5"/>
      <c r="T75" s="5"/>
      <c r="U75" s="5"/>
      <c r="W75" s="10">
        <v>306</v>
      </c>
      <c r="X75" s="11" t="s">
        <v>219</v>
      </c>
    </row>
    <row r="76" spans="1:24">
      <c r="A76" s="42"/>
      <c r="B76" s="42"/>
      <c r="C76" s="41"/>
      <c r="D76" s="41"/>
      <c r="E76" s="40"/>
      <c r="F76" s="40"/>
      <c r="G76" s="41"/>
      <c r="I76" s="5"/>
      <c r="J76" s="5"/>
      <c r="K76" s="7"/>
      <c r="L76" s="5"/>
      <c r="M76" s="5"/>
      <c r="N76" s="5"/>
      <c r="O76" s="5"/>
      <c r="P76" s="7"/>
      <c r="Q76" s="5"/>
      <c r="R76" s="5"/>
      <c r="S76" s="5"/>
      <c r="T76" s="5"/>
      <c r="U76" s="5"/>
      <c r="W76" s="10">
        <v>307</v>
      </c>
      <c r="X76" s="11" t="s">
        <v>220</v>
      </c>
    </row>
    <row r="77" spans="1:24">
      <c r="A77" s="40"/>
      <c r="B77" s="40"/>
      <c r="C77" s="41"/>
      <c r="D77" s="41"/>
      <c r="E77" s="40"/>
      <c r="F77" s="40"/>
      <c r="G77" s="41"/>
      <c r="I77" s="5"/>
      <c r="J77" s="5"/>
      <c r="K77" s="7"/>
      <c r="L77" s="5"/>
      <c r="M77" s="5"/>
      <c r="N77" s="5"/>
      <c r="O77" s="5"/>
      <c r="P77" s="7"/>
      <c r="Q77" s="5"/>
      <c r="R77" s="5"/>
      <c r="S77" s="5"/>
      <c r="T77" s="5"/>
      <c r="U77" s="5"/>
      <c r="W77" s="10">
        <v>308</v>
      </c>
      <c r="X77" s="11" t="s">
        <v>221</v>
      </c>
    </row>
    <row r="78" spans="1:24">
      <c r="A78" s="40"/>
      <c r="B78" s="40"/>
      <c r="C78" s="41"/>
      <c r="D78" s="41"/>
      <c r="E78" s="40"/>
      <c r="F78" s="40"/>
      <c r="G78" s="41"/>
      <c r="I78" s="5"/>
      <c r="J78" s="5"/>
      <c r="K78" s="7"/>
      <c r="L78" s="5"/>
      <c r="M78" s="5"/>
      <c r="N78" s="5"/>
      <c r="O78" s="5"/>
      <c r="P78" s="7"/>
      <c r="Q78" s="5"/>
      <c r="R78" s="5"/>
      <c r="S78" s="5"/>
      <c r="T78" s="5"/>
      <c r="U78" s="5"/>
      <c r="W78" s="10">
        <v>309</v>
      </c>
      <c r="X78" s="11" t="s">
        <v>222</v>
      </c>
    </row>
    <row r="79" spans="1:24">
      <c r="A79" s="40"/>
      <c r="B79" s="40"/>
      <c r="C79" s="41"/>
      <c r="D79" s="41"/>
      <c r="E79" s="40"/>
      <c r="F79" s="40"/>
      <c r="G79" s="41"/>
      <c r="I79" s="5"/>
      <c r="J79" s="5"/>
      <c r="K79" s="7"/>
      <c r="L79" s="5"/>
      <c r="M79" s="5"/>
      <c r="N79" s="5"/>
      <c r="O79" s="5"/>
      <c r="P79" s="7"/>
      <c r="Q79" s="5"/>
      <c r="R79" s="5"/>
      <c r="S79" s="5"/>
      <c r="T79" s="5"/>
      <c r="U79" s="5"/>
      <c r="W79" s="10">
        <v>310</v>
      </c>
      <c r="X79" s="11" t="s">
        <v>223</v>
      </c>
    </row>
    <row r="80" spans="1:24">
      <c r="A80" s="40"/>
      <c r="B80" s="40"/>
      <c r="C80" s="41"/>
      <c r="D80" s="41"/>
      <c r="E80" s="40"/>
      <c r="F80" s="40"/>
      <c r="G80" s="41"/>
      <c r="I80" s="5"/>
      <c r="J80" s="5"/>
      <c r="K80" s="7"/>
      <c r="L80" s="5"/>
      <c r="M80" s="5"/>
      <c r="N80" s="5"/>
      <c r="O80" s="5"/>
      <c r="P80" s="7"/>
      <c r="Q80" s="5"/>
      <c r="R80" s="5"/>
      <c r="S80" s="5"/>
      <c r="T80" s="5"/>
      <c r="U80" s="5"/>
      <c r="W80" s="10">
        <v>311</v>
      </c>
      <c r="X80" s="11" t="s">
        <v>224</v>
      </c>
    </row>
    <row r="81" spans="1:24">
      <c r="A81" s="40"/>
      <c r="B81" s="40"/>
      <c r="C81" s="41"/>
      <c r="D81" s="41"/>
      <c r="E81" s="40"/>
      <c r="F81" s="40"/>
      <c r="G81" s="41"/>
      <c r="I81" s="5"/>
      <c r="J81" s="5"/>
      <c r="K81" s="7"/>
      <c r="L81" s="5"/>
      <c r="M81" s="5"/>
      <c r="N81" s="5"/>
      <c r="O81" s="5"/>
      <c r="P81" s="7"/>
      <c r="Q81" s="5"/>
      <c r="R81" s="5"/>
      <c r="S81" s="5"/>
      <c r="T81" s="5"/>
      <c r="U81" s="5"/>
      <c r="W81" s="10">
        <v>312</v>
      </c>
      <c r="X81" s="11" t="s">
        <v>225</v>
      </c>
    </row>
    <row r="82" spans="1:24">
      <c r="A82" s="5"/>
      <c r="B82" s="5"/>
      <c r="E82" s="5"/>
      <c r="F82" s="5"/>
      <c r="I82" s="5"/>
      <c r="J82" s="5"/>
      <c r="K82" s="7"/>
      <c r="L82" s="5"/>
      <c r="M82" s="5"/>
      <c r="N82" s="5"/>
      <c r="O82" s="5"/>
      <c r="P82" s="7"/>
      <c r="Q82" s="5"/>
      <c r="R82" s="5"/>
      <c r="S82" s="5"/>
      <c r="T82" s="5"/>
      <c r="U82" s="5"/>
      <c r="W82" s="10">
        <v>313</v>
      </c>
      <c r="X82" s="11" t="s">
        <v>226</v>
      </c>
    </row>
    <row r="83" spans="1:24">
      <c r="A83" s="5"/>
      <c r="B83" s="5"/>
      <c r="E83" s="5"/>
      <c r="F83" s="5"/>
      <c r="I83" s="5"/>
      <c r="J83" s="5"/>
      <c r="K83" s="7"/>
      <c r="L83" s="5"/>
      <c r="M83" s="5"/>
      <c r="N83" s="5"/>
      <c r="O83" s="5"/>
      <c r="P83" s="7"/>
      <c r="Q83" s="5"/>
      <c r="R83" s="5"/>
      <c r="S83" s="5"/>
      <c r="T83" s="5"/>
      <c r="U83" s="5"/>
      <c r="W83" s="10">
        <v>314</v>
      </c>
      <c r="X83" s="11" t="s">
        <v>227</v>
      </c>
    </row>
    <row r="84" spans="1:24">
      <c r="A84" s="5"/>
      <c r="B84" s="5"/>
      <c r="E84" s="5"/>
      <c r="F84" s="5"/>
      <c r="I84" s="5"/>
      <c r="J84" s="5"/>
      <c r="K84" s="7"/>
      <c r="L84" s="5"/>
      <c r="M84" s="5"/>
      <c r="N84" s="5"/>
      <c r="O84" s="5"/>
      <c r="P84" s="7"/>
      <c r="Q84" s="5"/>
      <c r="R84" s="5"/>
      <c r="S84" s="5"/>
      <c r="T84" s="5"/>
      <c r="U84" s="5"/>
      <c r="W84" s="10">
        <v>315</v>
      </c>
      <c r="X84" s="11" t="s">
        <v>228</v>
      </c>
    </row>
    <row r="85" spans="1:24">
      <c r="A85" s="5"/>
      <c r="B85" s="5"/>
      <c r="E85" s="5"/>
      <c r="F85" s="5"/>
      <c r="I85" s="5"/>
      <c r="J85" s="5"/>
      <c r="K85" s="7"/>
      <c r="L85" s="5"/>
      <c r="M85" s="5"/>
      <c r="N85" s="5"/>
      <c r="O85" s="5"/>
      <c r="P85" s="7"/>
      <c r="Q85" s="5"/>
      <c r="R85" s="5"/>
      <c r="S85" s="5"/>
      <c r="T85" s="5"/>
      <c r="U85" s="5"/>
      <c r="W85" s="10">
        <v>316</v>
      </c>
      <c r="X85" s="11" t="s">
        <v>229</v>
      </c>
    </row>
    <row r="86" spans="1:24">
      <c r="A86" s="5"/>
      <c r="B86" s="5"/>
      <c r="E86" s="5"/>
      <c r="F86" s="5"/>
      <c r="I86" s="5"/>
      <c r="J86" s="5"/>
      <c r="K86" s="7"/>
      <c r="L86" s="5"/>
      <c r="M86" s="5"/>
      <c r="N86" s="5"/>
      <c r="O86" s="5"/>
      <c r="P86" s="7"/>
      <c r="Q86" s="5"/>
      <c r="R86" s="5"/>
      <c r="S86" s="5"/>
      <c r="T86" s="5"/>
      <c r="U86" s="5"/>
      <c r="W86" s="10">
        <v>317</v>
      </c>
      <c r="X86" s="11" t="s">
        <v>230</v>
      </c>
    </row>
    <row r="87" spans="1:24">
      <c r="A87" s="5"/>
      <c r="B87" s="5"/>
      <c r="E87" s="5"/>
      <c r="F87" s="5"/>
      <c r="I87" s="5"/>
      <c r="J87" s="5"/>
      <c r="K87" s="7"/>
      <c r="L87" s="5"/>
      <c r="M87" s="5"/>
      <c r="N87" s="5"/>
      <c r="O87" s="5"/>
      <c r="P87" s="7"/>
      <c r="Q87" s="5"/>
      <c r="R87" s="5"/>
      <c r="S87" s="5"/>
      <c r="T87" s="5"/>
      <c r="U87" s="5"/>
      <c r="W87" s="10">
        <v>318</v>
      </c>
      <c r="X87" s="11" t="s">
        <v>231</v>
      </c>
    </row>
    <row r="88" spans="1:24">
      <c r="A88" s="5"/>
      <c r="B88" s="5"/>
      <c r="E88" s="5"/>
      <c r="F88" s="5"/>
      <c r="I88" s="5"/>
      <c r="J88" s="5"/>
      <c r="K88" s="7"/>
      <c r="L88" s="5"/>
      <c r="M88" s="5"/>
      <c r="N88" s="5"/>
      <c r="O88" s="5"/>
      <c r="P88" s="7"/>
      <c r="Q88" s="5"/>
      <c r="R88" s="5"/>
      <c r="S88" s="5"/>
      <c r="T88" s="5"/>
      <c r="U88" s="5"/>
      <c r="W88" s="10">
        <v>319</v>
      </c>
      <c r="X88" s="11" t="s">
        <v>232</v>
      </c>
    </row>
    <row r="89" spans="1:24">
      <c r="A89" s="5"/>
      <c r="B89" s="5"/>
      <c r="E89" s="5"/>
      <c r="F89" s="5"/>
      <c r="I89" s="5"/>
      <c r="J89" s="5"/>
      <c r="K89" s="7"/>
      <c r="L89" s="5"/>
      <c r="M89" s="5"/>
      <c r="N89" s="5"/>
      <c r="O89" s="5"/>
      <c r="P89" s="7"/>
      <c r="Q89" s="5"/>
      <c r="R89" s="5"/>
      <c r="S89" s="5"/>
      <c r="T89" s="5"/>
      <c r="U89" s="5"/>
      <c r="W89" s="10">
        <v>320</v>
      </c>
      <c r="X89" s="11" t="s">
        <v>233</v>
      </c>
    </row>
    <row r="90" spans="1:24">
      <c r="A90" s="5"/>
      <c r="B90" s="5"/>
      <c r="E90" s="5"/>
      <c r="F90" s="5"/>
      <c r="I90" s="5"/>
      <c r="J90" s="5"/>
      <c r="K90" s="7"/>
      <c r="L90" s="5"/>
      <c r="M90" s="5"/>
      <c r="N90" s="5"/>
      <c r="O90" s="5"/>
      <c r="P90" s="7"/>
      <c r="Q90" s="5"/>
      <c r="R90" s="5"/>
      <c r="S90" s="5"/>
      <c r="T90" s="5"/>
      <c r="U90" s="5"/>
      <c r="W90" s="10">
        <v>321</v>
      </c>
      <c r="X90" s="11" t="s">
        <v>513</v>
      </c>
    </row>
    <row r="91" spans="1:24">
      <c r="A91" s="5"/>
      <c r="B91" s="5"/>
      <c r="E91" s="5"/>
      <c r="F91" s="5"/>
      <c r="I91" s="5"/>
      <c r="J91" s="5"/>
      <c r="K91" s="7"/>
      <c r="L91" s="5"/>
      <c r="M91" s="5"/>
      <c r="N91" s="5"/>
      <c r="O91" s="5"/>
      <c r="P91" s="7"/>
      <c r="Q91" s="5"/>
      <c r="R91" s="5"/>
      <c r="S91" s="5"/>
      <c r="T91" s="5"/>
      <c r="U91" s="5"/>
      <c r="W91" s="10">
        <v>322</v>
      </c>
      <c r="X91" s="11" t="s">
        <v>234</v>
      </c>
    </row>
    <row r="92" spans="1:24">
      <c r="A92" s="5"/>
      <c r="B92" s="5"/>
      <c r="E92" s="5"/>
      <c r="F92" s="5"/>
      <c r="I92" s="5"/>
      <c r="J92" s="5"/>
      <c r="K92" s="7"/>
      <c r="L92" s="5"/>
      <c r="M92" s="5"/>
      <c r="N92" s="5"/>
      <c r="O92" s="5"/>
      <c r="P92" s="7"/>
      <c r="Q92" s="5"/>
      <c r="R92" s="5"/>
      <c r="S92" s="5"/>
      <c r="T92" s="5"/>
      <c r="U92" s="5"/>
      <c r="W92" s="10">
        <v>323</v>
      </c>
      <c r="X92" s="11" t="s">
        <v>235</v>
      </c>
    </row>
    <row r="93" spans="1:24">
      <c r="A93" s="5"/>
      <c r="B93" s="5"/>
      <c r="E93" s="5"/>
      <c r="F93" s="5"/>
      <c r="I93" s="5"/>
      <c r="J93" s="5"/>
      <c r="K93" s="7"/>
      <c r="L93" s="5"/>
      <c r="M93" s="5"/>
      <c r="N93" s="5"/>
      <c r="O93" s="5"/>
      <c r="P93" s="7"/>
      <c r="Q93" s="5"/>
      <c r="R93" s="5"/>
      <c r="S93" s="5"/>
      <c r="T93" s="5"/>
      <c r="U93" s="5"/>
      <c r="W93" s="10">
        <v>324</v>
      </c>
      <c r="X93" s="11" t="s">
        <v>236</v>
      </c>
    </row>
    <row r="94" spans="1:24">
      <c r="A94" s="5"/>
      <c r="B94" s="5"/>
      <c r="E94" s="5"/>
      <c r="F94" s="5"/>
      <c r="I94" s="5"/>
      <c r="J94" s="5"/>
      <c r="K94" s="7"/>
      <c r="L94" s="5"/>
      <c r="M94" s="5"/>
      <c r="N94" s="5"/>
      <c r="O94" s="5"/>
      <c r="P94" s="7"/>
      <c r="Q94" s="5"/>
      <c r="R94" s="5"/>
      <c r="S94" s="5"/>
      <c r="T94" s="5"/>
      <c r="U94" s="5"/>
      <c r="W94" s="10">
        <v>325</v>
      </c>
      <c r="X94" s="11" t="s">
        <v>237</v>
      </c>
    </row>
    <row r="95" spans="1:24">
      <c r="A95" s="5"/>
      <c r="B95" s="5"/>
      <c r="E95" s="5"/>
      <c r="F95" s="5"/>
      <c r="I95" s="5"/>
      <c r="J95" s="5"/>
      <c r="K95" s="7"/>
      <c r="L95" s="5"/>
      <c r="M95" s="5"/>
      <c r="N95" s="5"/>
      <c r="O95" s="5"/>
      <c r="P95" s="7"/>
      <c r="Q95" s="5"/>
      <c r="R95" s="5"/>
      <c r="S95" s="5"/>
      <c r="T95" s="5"/>
      <c r="U95" s="5"/>
      <c r="W95" s="10">
        <v>326</v>
      </c>
      <c r="X95" s="11" t="s">
        <v>238</v>
      </c>
    </row>
    <row r="96" spans="1:24">
      <c r="A96" s="5"/>
      <c r="B96" s="5"/>
      <c r="E96" s="5"/>
      <c r="F96" s="5"/>
      <c r="I96" s="5"/>
      <c r="J96" s="5"/>
      <c r="K96" s="7"/>
      <c r="L96" s="5"/>
      <c r="M96" s="5"/>
      <c r="N96" s="5"/>
      <c r="O96" s="5"/>
      <c r="P96" s="7"/>
      <c r="Q96" s="5"/>
      <c r="R96" s="5"/>
      <c r="S96" s="5"/>
      <c r="T96" s="5"/>
      <c r="U96" s="5"/>
      <c r="W96" s="10">
        <v>327</v>
      </c>
      <c r="X96" s="11" t="s">
        <v>239</v>
      </c>
    </row>
    <row r="97" spans="1:24">
      <c r="A97" s="5"/>
      <c r="B97" s="5"/>
      <c r="E97" s="5"/>
      <c r="F97" s="5"/>
      <c r="I97" s="5"/>
      <c r="J97" s="5"/>
      <c r="K97" s="7"/>
      <c r="L97" s="5"/>
      <c r="M97" s="5"/>
      <c r="N97" s="5"/>
      <c r="O97" s="5"/>
      <c r="P97" s="7"/>
      <c r="Q97" s="5"/>
      <c r="R97" s="5"/>
      <c r="S97" s="5"/>
      <c r="T97" s="5"/>
      <c r="U97" s="5"/>
      <c r="W97" s="10">
        <v>328</v>
      </c>
      <c r="X97" s="11" t="s">
        <v>240</v>
      </c>
    </row>
    <row r="98" spans="1:24">
      <c r="A98" s="5"/>
      <c r="B98" s="5"/>
      <c r="E98" s="5"/>
      <c r="F98" s="5"/>
      <c r="I98" s="5"/>
      <c r="J98" s="5"/>
      <c r="K98" s="7"/>
      <c r="L98" s="5"/>
      <c r="M98" s="5"/>
      <c r="N98" s="5"/>
      <c r="O98" s="5"/>
      <c r="P98" s="7"/>
      <c r="Q98" s="5"/>
      <c r="R98" s="5"/>
      <c r="S98" s="5"/>
      <c r="T98" s="5"/>
      <c r="U98" s="5"/>
      <c r="W98" s="10">
        <v>329</v>
      </c>
      <c r="X98" s="11" t="s">
        <v>241</v>
      </c>
    </row>
    <row r="99" spans="1:24">
      <c r="A99" s="5"/>
      <c r="B99" s="5"/>
      <c r="E99" s="5"/>
      <c r="F99" s="5"/>
      <c r="I99" s="5"/>
      <c r="J99" s="5"/>
      <c r="K99" s="7"/>
      <c r="L99" s="5"/>
      <c r="M99" s="5"/>
      <c r="N99" s="5"/>
      <c r="O99" s="5"/>
      <c r="P99" s="7"/>
      <c r="Q99" s="5"/>
      <c r="R99" s="5"/>
      <c r="S99" s="5"/>
      <c r="T99" s="5"/>
      <c r="U99" s="5"/>
      <c r="W99" s="10">
        <v>330</v>
      </c>
      <c r="X99" s="11" t="s">
        <v>242</v>
      </c>
    </row>
    <row r="100" spans="1:24">
      <c r="A100" s="5"/>
      <c r="B100" s="5"/>
      <c r="E100" s="5"/>
      <c r="F100" s="5"/>
      <c r="I100" s="5"/>
      <c r="J100" s="5"/>
      <c r="K100" s="7"/>
      <c r="L100" s="5"/>
      <c r="M100" s="5"/>
      <c r="N100" s="5"/>
      <c r="O100" s="5"/>
      <c r="P100" s="7"/>
      <c r="Q100" s="5"/>
      <c r="R100" s="5"/>
      <c r="S100" s="5"/>
      <c r="T100" s="5"/>
      <c r="U100" s="5"/>
      <c r="W100" s="10">
        <v>331</v>
      </c>
      <c r="X100" s="11" t="s">
        <v>243</v>
      </c>
    </row>
    <row r="101" spans="1:24">
      <c r="A101" s="5"/>
      <c r="B101" s="5"/>
      <c r="E101" s="5"/>
      <c r="F101" s="5"/>
      <c r="I101" s="5"/>
      <c r="J101" s="5"/>
      <c r="K101" s="7"/>
      <c r="L101" s="5"/>
      <c r="M101" s="5"/>
      <c r="N101" s="5"/>
      <c r="O101" s="5"/>
      <c r="P101" s="7"/>
      <c r="Q101" s="5"/>
      <c r="R101" s="5"/>
      <c r="S101" s="5"/>
      <c r="T101" s="5"/>
      <c r="U101" s="5"/>
      <c r="W101" s="10">
        <v>332</v>
      </c>
      <c r="X101" s="11" t="s">
        <v>244</v>
      </c>
    </row>
    <row r="102" spans="1:24">
      <c r="A102" s="5"/>
      <c r="B102" s="5"/>
      <c r="E102" s="5"/>
      <c r="F102" s="5"/>
      <c r="I102" s="5"/>
      <c r="J102" s="5"/>
      <c r="K102" s="7"/>
      <c r="L102" s="5"/>
      <c r="M102" s="5"/>
      <c r="N102" s="5"/>
      <c r="O102" s="5"/>
      <c r="P102" s="7"/>
      <c r="Q102" s="5"/>
      <c r="R102" s="5"/>
      <c r="S102" s="5"/>
      <c r="T102" s="5"/>
      <c r="U102" s="5"/>
      <c r="W102" s="10">
        <v>333</v>
      </c>
      <c r="X102" s="11" t="s">
        <v>245</v>
      </c>
    </row>
    <row r="103" spans="1:24">
      <c r="A103" s="5"/>
      <c r="B103" s="5"/>
      <c r="E103" s="5"/>
      <c r="F103" s="5"/>
      <c r="I103" s="5"/>
      <c r="J103" s="5"/>
      <c r="K103" s="7"/>
      <c r="L103" s="5"/>
      <c r="M103" s="5"/>
      <c r="N103" s="5"/>
      <c r="O103" s="5"/>
      <c r="P103" s="7"/>
      <c r="Q103" s="5"/>
      <c r="R103" s="5"/>
      <c r="S103" s="5"/>
      <c r="T103" s="5"/>
      <c r="U103" s="5"/>
      <c r="W103" s="10">
        <v>334</v>
      </c>
      <c r="X103" s="11" t="s">
        <v>246</v>
      </c>
    </row>
    <row r="104" spans="1:24">
      <c r="A104" s="5"/>
      <c r="B104" s="5"/>
      <c r="E104" s="5"/>
      <c r="F104" s="5"/>
      <c r="I104" s="5"/>
      <c r="J104" s="5"/>
      <c r="K104" s="7"/>
      <c r="L104" s="5"/>
      <c r="M104" s="5"/>
      <c r="N104" s="5"/>
      <c r="O104" s="5"/>
      <c r="P104" s="7"/>
      <c r="Q104" s="5"/>
      <c r="R104" s="5"/>
      <c r="S104" s="5"/>
      <c r="T104" s="5"/>
      <c r="U104" s="5"/>
      <c r="W104" s="10">
        <v>335</v>
      </c>
      <c r="X104" s="11" t="s">
        <v>247</v>
      </c>
    </row>
    <row r="105" spans="1:24">
      <c r="A105" s="5"/>
      <c r="B105" s="5"/>
      <c r="E105" s="5"/>
      <c r="F105" s="5"/>
      <c r="I105" s="5"/>
      <c r="J105" s="5"/>
      <c r="K105" s="7"/>
      <c r="L105" s="5"/>
      <c r="M105" s="5"/>
      <c r="N105" s="5"/>
      <c r="O105" s="5"/>
      <c r="P105" s="7"/>
      <c r="Q105" s="5"/>
      <c r="R105" s="5"/>
      <c r="S105" s="5"/>
      <c r="T105" s="5"/>
      <c r="U105" s="5"/>
      <c r="W105" s="10">
        <v>336</v>
      </c>
      <c r="X105" s="11" t="s">
        <v>248</v>
      </c>
    </row>
    <row r="106" spans="1:24">
      <c r="A106" s="5"/>
      <c r="B106" s="5"/>
      <c r="E106" s="5"/>
      <c r="F106" s="5"/>
      <c r="I106" s="5"/>
      <c r="J106" s="5"/>
      <c r="K106" s="7"/>
      <c r="L106" s="5"/>
      <c r="M106" s="5"/>
      <c r="N106" s="5"/>
      <c r="O106" s="5"/>
      <c r="P106" s="7"/>
      <c r="Q106" s="5"/>
      <c r="R106" s="5"/>
      <c r="S106" s="5"/>
      <c r="T106" s="5"/>
      <c r="U106" s="5"/>
      <c r="W106" s="10">
        <v>337</v>
      </c>
      <c r="X106" s="11" t="s">
        <v>249</v>
      </c>
    </row>
    <row r="107" spans="1:24">
      <c r="A107" s="5"/>
      <c r="B107" s="5"/>
      <c r="E107" s="5"/>
      <c r="F107" s="5"/>
      <c r="I107" s="5"/>
      <c r="J107" s="5"/>
      <c r="K107" s="7"/>
      <c r="L107" s="5"/>
      <c r="M107" s="5"/>
      <c r="N107" s="5"/>
      <c r="O107" s="5"/>
      <c r="P107" s="7"/>
      <c r="Q107" s="5"/>
      <c r="R107" s="5"/>
      <c r="S107" s="5"/>
      <c r="T107" s="5"/>
      <c r="U107" s="5"/>
      <c r="W107" s="10">
        <v>338</v>
      </c>
      <c r="X107" s="11" t="s">
        <v>250</v>
      </c>
    </row>
    <row r="108" spans="1:24">
      <c r="A108" s="5"/>
      <c r="B108" s="5"/>
      <c r="E108" s="5"/>
      <c r="F108" s="5"/>
      <c r="I108" s="5"/>
      <c r="J108" s="5"/>
      <c r="K108" s="7"/>
      <c r="L108" s="5"/>
      <c r="M108" s="5"/>
      <c r="N108" s="5"/>
      <c r="O108" s="5"/>
      <c r="P108" s="7"/>
      <c r="Q108" s="5"/>
      <c r="R108" s="5"/>
      <c r="S108" s="5"/>
      <c r="T108" s="5"/>
      <c r="U108" s="5"/>
      <c r="W108" s="10">
        <v>339</v>
      </c>
      <c r="X108" s="11" t="s">
        <v>251</v>
      </c>
    </row>
    <row r="109" spans="1:24">
      <c r="A109" s="5"/>
      <c r="B109" s="5"/>
      <c r="E109" s="5"/>
      <c r="F109" s="5"/>
      <c r="I109" s="5"/>
      <c r="J109" s="5"/>
      <c r="K109" s="7"/>
      <c r="L109" s="5"/>
      <c r="M109" s="5"/>
      <c r="N109" s="5"/>
      <c r="O109" s="5"/>
      <c r="P109" s="7"/>
      <c r="Q109" s="5"/>
      <c r="R109" s="5"/>
      <c r="S109" s="5"/>
      <c r="T109" s="5"/>
      <c r="U109" s="5"/>
      <c r="W109" s="10">
        <v>340</v>
      </c>
      <c r="X109" s="11" t="s">
        <v>252</v>
      </c>
    </row>
    <row r="110" spans="1:24">
      <c r="A110" s="5"/>
      <c r="B110" s="5"/>
      <c r="E110" s="5"/>
      <c r="F110" s="5"/>
      <c r="I110" s="5"/>
      <c r="J110" s="5"/>
      <c r="K110" s="7"/>
      <c r="L110" s="5"/>
      <c r="M110" s="5"/>
      <c r="N110" s="5"/>
      <c r="O110" s="5"/>
      <c r="P110" s="7"/>
      <c r="Q110" s="5"/>
      <c r="R110" s="5"/>
      <c r="S110" s="5"/>
      <c r="T110" s="5"/>
      <c r="U110" s="5"/>
      <c r="W110" s="10">
        <v>341</v>
      </c>
      <c r="X110" s="11" t="s">
        <v>253</v>
      </c>
    </row>
    <row r="111" spans="1:24">
      <c r="A111" s="5"/>
      <c r="B111" s="5"/>
      <c r="E111" s="5"/>
      <c r="F111" s="5"/>
      <c r="I111" s="5"/>
      <c r="J111" s="5"/>
      <c r="K111" s="7"/>
      <c r="L111" s="5"/>
      <c r="M111" s="5"/>
      <c r="N111" s="5"/>
      <c r="O111" s="5"/>
      <c r="P111" s="7"/>
      <c r="Q111" s="5"/>
      <c r="R111" s="5"/>
      <c r="S111" s="5"/>
      <c r="T111" s="5"/>
      <c r="U111" s="5"/>
      <c r="W111" s="10">
        <v>342</v>
      </c>
      <c r="X111" s="11" t="s">
        <v>254</v>
      </c>
    </row>
    <row r="112" spans="1:24">
      <c r="A112" s="5"/>
      <c r="B112" s="5"/>
      <c r="E112" s="5"/>
      <c r="F112" s="5"/>
      <c r="I112" s="5"/>
      <c r="J112" s="5"/>
      <c r="K112" s="7"/>
      <c r="L112" s="5"/>
      <c r="M112" s="5"/>
      <c r="N112" s="5"/>
      <c r="O112" s="5"/>
      <c r="P112" s="7"/>
      <c r="Q112" s="5"/>
      <c r="R112" s="5"/>
      <c r="S112" s="5"/>
      <c r="T112" s="5"/>
      <c r="U112" s="5"/>
      <c r="W112" s="10">
        <v>343</v>
      </c>
      <c r="X112" s="11" t="s">
        <v>255</v>
      </c>
    </row>
    <row r="113" spans="1:24">
      <c r="A113" s="5"/>
      <c r="B113" s="5"/>
      <c r="E113" s="5"/>
      <c r="F113" s="5"/>
      <c r="I113" s="5"/>
      <c r="J113" s="5"/>
      <c r="K113" s="7"/>
      <c r="L113" s="5"/>
      <c r="M113" s="5"/>
      <c r="N113" s="5"/>
      <c r="O113" s="5"/>
      <c r="P113" s="7"/>
      <c r="Q113" s="5"/>
      <c r="R113" s="5"/>
      <c r="S113" s="5"/>
      <c r="T113" s="5"/>
      <c r="U113" s="5"/>
      <c r="W113" s="10">
        <v>344</v>
      </c>
      <c r="X113" s="11" t="s">
        <v>256</v>
      </c>
    </row>
    <row r="114" spans="1:24">
      <c r="A114" s="5"/>
      <c r="B114" s="5"/>
      <c r="E114" s="5"/>
      <c r="F114" s="5"/>
      <c r="I114" s="5"/>
      <c r="J114" s="5"/>
      <c r="K114" s="7"/>
      <c r="L114" s="5"/>
      <c r="M114" s="5"/>
      <c r="N114" s="5"/>
      <c r="O114" s="5"/>
      <c r="P114" s="7"/>
      <c r="Q114" s="5"/>
      <c r="R114" s="5"/>
      <c r="S114" s="5"/>
      <c r="T114" s="5"/>
      <c r="U114" s="5"/>
      <c r="W114" s="10">
        <v>345</v>
      </c>
      <c r="X114" s="11" t="s">
        <v>257</v>
      </c>
    </row>
    <row r="115" spans="1:24">
      <c r="A115" s="5"/>
      <c r="B115" s="5"/>
      <c r="E115" s="5"/>
      <c r="F115" s="5"/>
      <c r="I115" s="5"/>
      <c r="J115" s="5"/>
      <c r="K115" s="7"/>
      <c r="L115" s="5"/>
      <c r="M115" s="5"/>
      <c r="N115" s="5"/>
      <c r="O115" s="5"/>
      <c r="P115" s="7"/>
      <c r="Q115" s="5"/>
      <c r="R115" s="5"/>
      <c r="S115" s="5"/>
      <c r="T115" s="5"/>
      <c r="U115" s="5"/>
      <c r="W115" s="10">
        <v>346</v>
      </c>
      <c r="X115" s="11" t="s">
        <v>258</v>
      </c>
    </row>
    <row r="116" spans="1:24">
      <c r="A116" s="5"/>
      <c r="B116" s="5"/>
      <c r="E116" s="5"/>
      <c r="F116" s="5"/>
      <c r="I116" s="5"/>
      <c r="J116" s="5"/>
      <c r="K116" s="7"/>
      <c r="L116" s="5"/>
      <c r="M116" s="5"/>
      <c r="N116" s="5"/>
      <c r="O116" s="5"/>
      <c r="P116" s="7"/>
      <c r="Q116" s="5"/>
      <c r="R116" s="5"/>
      <c r="S116" s="5"/>
      <c r="T116" s="5"/>
      <c r="U116" s="5"/>
      <c r="W116" s="10">
        <v>347</v>
      </c>
      <c r="X116" s="11" t="s">
        <v>259</v>
      </c>
    </row>
    <row r="117" spans="1:24">
      <c r="A117" s="5"/>
      <c r="B117" s="5"/>
      <c r="E117" s="5"/>
      <c r="F117" s="5"/>
      <c r="I117" s="5"/>
      <c r="J117" s="5"/>
      <c r="K117" s="7"/>
      <c r="L117" s="5"/>
      <c r="M117" s="5"/>
      <c r="N117" s="5"/>
      <c r="O117" s="5"/>
      <c r="P117" s="7"/>
      <c r="Q117" s="5"/>
      <c r="R117" s="5"/>
      <c r="S117" s="5"/>
      <c r="T117" s="5"/>
      <c r="U117" s="5"/>
      <c r="W117" s="10">
        <v>348</v>
      </c>
      <c r="X117" s="11" t="s">
        <v>260</v>
      </c>
    </row>
    <row r="118" spans="1:24">
      <c r="A118" s="5"/>
      <c r="B118" s="5"/>
      <c r="E118" s="5"/>
      <c r="F118" s="5"/>
      <c r="I118" s="5"/>
      <c r="J118" s="5"/>
      <c r="K118" s="7"/>
      <c r="L118" s="5"/>
      <c r="M118" s="5"/>
      <c r="N118" s="5"/>
      <c r="O118" s="5"/>
      <c r="P118" s="7"/>
      <c r="Q118" s="5"/>
      <c r="R118" s="5"/>
      <c r="S118" s="5"/>
      <c r="T118" s="5"/>
      <c r="U118" s="5"/>
      <c r="W118" s="10">
        <v>349</v>
      </c>
      <c r="X118" s="11" t="s">
        <v>261</v>
      </c>
    </row>
    <row r="119" spans="1:24">
      <c r="A119" s="5"/>
      <c r="B119" s="5"/>
      <c r="E119" s="5"/>
      <c r="F119" s="5"/>
      <c r="I119" s="5"/>
      <c r="J119" s="5"/>
      <c r="K119" s="7"/>
      <c r="L119" s="5"/>
      <c r="M119" s="5"/>
      <c r="N119" s="5"/>
      <c r="O119" s="5"/>
      <c r="P119" s="7"/>
      <c r="Q119" s="5"/>
      <c r="R119" s="5"/>
      <c r="S119" s="5"/>
      <c r="T119" s="5"/>
      <c r="U119" s="5"/>
      <c r="W119" s="10">
        <v>350</v>
      </c>
      <c r="X119" s="11" t="s">
        <v>262</v>
      </c>
    </row>
    <row r="120" spans="1:24">
      <c r="A120" s="5"/>
      <c r="B120" s="5"/>
      <c r="E120" s="5"/>
      <c r="F120" s="5"/>
      <c r="I120" s="5"/>
      <c r="J120" s="5"/>
      <c r="K120" s="7"/>
      <c r="L120" s="5"/>
      <c r="M120" s="5"/>
      <c r="N120" s="5"/>
      <c r="O120" s="5"/>
      <c r="P120" s="7"/>
      <c r="Q120" s="5"/>
      <c r="R120" s="5"/>
      <c r="S120" s="5"/>
      <c r="T120" s="5"/>
      <c r="U120" s="5"/>
      <c r="W120" s="10">
        <v>351</v>
      </c>
      <c r="X120" s="11" t="s">
        <v>263</v>
      </c>
    </row>
    <row r="121" spans="1:24">
      <c r="A121" s="5"/>
      <c r="B121" s="5"/>
      <c r="E121" s="5"/>
      <c r="F121" s="5"/>
      <c r="I121" s="5"/>
      <c r="J121" s="5"/>
      <c r="K121" s="7"/>
      <c r="L121" s="5"/>
      <c r="M121" s="5"/>
      <c r="N121" s="5"/>
      <c r="O121" s="5"/>
      <c r="P121" s="7"/>
      <c r="Q121" s="5"/>
      <c r="R121" s="5"/>
      <c r="S121" s="5"/>
      <c r="T121" s="5"/>
      <c r="U121" s="5"/>
      <c r="W121" s="10">
        <v>352</v>
      </c>
      <c r="X121" s="11" t="s">
        <v>264</v>
      </c>
    </row>
    <row r="122" spans="1:24">
      <c r="A122" s="5"/>
      <c r="B122" s="5"/>
      <c r="E122" s="5"/>
      <c r="F122" s="5"/>
      <c r="I122" s="5"/>
      <c r="J122" s="5"/>
      <c r="K122" s="7"/>
      <c r="L122" s="5"/>
      <c r="M122" s="5"/>
      <c r="N122" s="5"/>
      <c r="O122" s="5"/>
      <c r="P122" s="7"/>
      <c r="Q122" s="5"/>
      <c r="R122" s="5"/>
      <c r="S122" s="5"/>
      <c r="T122" s="5"/>
      <c r="U122" s="5"/>
      <c r="W122" s="10">
        <v>353</v>
      </c>
      <c r="X122" s="11" t="s">
        <v>265</v>
      </c>
    </row>
    <row r="123" spans="1:24">
      <c r="A123" s="5"/>
      <c r="B123" s="5"/>
      <c r="E123" s="5"/>
      <c r="F123" s="5"/>
      <c r="I123" s="5"/>
      <c r="J123" s="5"/>
      <c r="K123" s="7"/>
      <c r="L123" s="5"/>
      <c r="M123" s="5"/>
      <c r="N123" s="5"/>
      <c r="O123" s="5"/>
      <c r="P123" s="7"/>
      <c r="Q123" s="5"/>
      <c r="R123" s="5"/>
      <c r="S123" s="5"/>
      <c r="T123" s="5"/>
      <c r="U123" s="5"/>
      <c r="W123" s="10">
        <v>354</v>
      </c>
      <c r="X123" s="11" t="s">
        <v>266</v>
      </c>
    </row>
    <row r="124" spans="1:24">
      <c r="A124" s="5"/>
      <c r="B124" s="5"/>
      <c r="E124" s="5"/>
      <c r="F124" s="5"/>
      <c r="I124" s="5"/>
      <c r="J124" s="5"/>
      <c r="K124" s="7"/>
      <c r="L124" s="5"/>
      <c r="M124" s="5"/>
      <c r="N124" s="5"/>
      <c r="O124" s="5"/>
      <c r="P124" s="7"/>
      <c r="Q124" s="5"/>
      <c r="R124" s="5"/>
      <c r="S124" s="5"/>
      <c r="T124" s="5"/>
      <c r="U124" s="5"/>
      <c r="W124" s="10">
        <v>355</v>
      </c>
      <c r="X124" s="11" t="s">
        <v>267</v>
      </c>
    </row>
    <row r="125" spans="1:24">
      <c r="A125" s="5"/>
      <c r="B125" s="5"/>
      <c r="E125" s="5"/>
      <c r="F125" s="5"/>
      <c r="I125" s="5"/>
      <c r="J125" s="5"/>
      <c r="K125" s="7"/>
      <c r="L125" s="5"/>
      <c r="M125" s="5"/>
      <c r="N125" s="5"/>
      <c r="O125" s="5"/>
      <c r="P125" s="7"/>
      <c r="Q125" s="5"/>
      <c r="R125" s="5"/>
      <c r="S125" s="5"/>
      <c r="T125" s="5"/>
      <c r="U125" s="5"/>
      <c r="W125" s="10">
        <v>356</v>
      </c>
      <c r="X125" s="11" t="s">
        <v>268</v>
      </c>
    </row>
    <row r="126" spans="1:24">
      <c r="A126" s="5"/>
      <c r="B126" s="5"/>
      <c r="E126" s="5"/>
      <c r="F126" s="5"/>
      <c r="I126" s="5"/>
      <c r="J126" s="5"/>
      <c r="K126" s="7"/>
      <c r="L126" s="5"/>
      <c r="M126" s="5"/>
      <c r="N126" s="5"/>
      <c r="O126" s="5"/>
      <c r="P126" s="7"/>
      <c r="Q126" s="5"/>
      <c r="R126" s="5"/>
      <c r="S126" s="5"/>
      <c r="T126" s="5"/>
      <c r="U126" s="5"/>
      <c r="W126" s="10">
        <v>357</v>
      </c>
      <c r="X126" s="11" t="s">
        <v>269</v>
      </c>
    </row>
    <row r="127" spans="1:24">
      <c r="A127" s="5"/>
      <c r="B127" s="5"/>
      <c r="E127" s="5"/>
      <c r="F127" s="5"/>
      <c r="I127" s="5"/>
      <c r="J127" s="5"/>
      <c r="K127" s="7"/>
      <c r="L127" s="5"/>
      <c r="M127" s="5"/>
      <c r="N127" s="5"/>
      <c r="O127" s="5"/>
      <c r="P127" s="7"/>
      <c r="Q127" s="5"/>
      <c r="R127" s="5"/>
      <c r="S127" s="5"/>
      <c r="T127" s="5"/>
      <c r="U127" s="5"/>
      <c r="W127" s="10">
        <v>358</v>
      </c>
      <c r="X127" s="11" t="s">
        <v>270</v>
      </c>
    </row>
    <row r="128" spans="1:24">
      <c r="A128" s="5"/>
      <c r="B128" s="5"/>
      <c r="E128" s="5"/>
      <c r="F128" s="5"/>
      <c r="I128" s="5"/>
      <c r="J128" s="5"/>
      <c r="K128" s="7"/>
      <c r="L128" s="5"/>
      <c r="M128" s="5"/>
      <c r="N128" s="5"/>
      <c r="O128" s="5"/>
      <c r="P128" s="7"/>
      <c r="Q128" s="5"/>
      <c r="R128" s="5"/>
      <c r="S128" s="5"/>
      <c r="T128" s="5"/>
      <c r="U128" s="5"/>
      <c r="W128" s="10">
        <v>359</v>
      </c>
      <c r="X128" s="11" t="s">
        <v>271</v>
      </c>
    </row>
    <row r="129" spans="1:24">
      <c r="A129" s="5"/>
      <c r="B129" s="5"/>
      <c r="E129" s="5"/>
      <c r="F129" s="5"/>
      <c r="I129" s="5"/>
      <c r="J129" s="5"/>
      <c r="K129" s="7"/>
      <c r="L129" s="5"/>
      <c r="M129" s="5"/>
      <c r="N129" s="5"/>
      <c r="O129" s="5"/>
      <c r="P129" s="7"/>
      <c r="Q129" s="5"/>
      <c r="R129" s="5"/>
      <c r="S129" s="5"/>
      <c r="T129" s="5"/>
      <c r="U129" s="5"/>
      <c r="W129" s="10">
        <v>360</v>
      </c>
      <c r="X129" s="11" t="s">
        <v>272</v>
      </c>
    </row>
    <row r="130" spans="1:24">
      <c r="A130" s="5"/>
      <c r="B130" s="5"/>
      <c r="E130" s="5"/>
      <c r="F130" s="5"/>
      <c r="I130" s="5"/>
      <c r="J130" s="5"/>
      <c r="K130" s="7"/>
      <c r="L130" s="5"/>
      <c r="M130" s="5"/>
      <c r="N130" s="5"/>
      <c r="O130" s="5"/>
      <c r="P130" s="7"/>
      <c r="Q130" s="5"/>
      <c r="R130" s="5"/>
      <c r="S130" s="5"/>
      <c r="T130" s="5"/>
      <c r="U130" s="5"/>
      <c r="W130" s="10">
        <v>361</v>
      </c>
      <c r="X130" s="11" t="s">
        <v>273</v>
      </c>
    </row>
    <row r="131" spans="1:24">
      <c r="A131" s="5"/>
      <c r="B131" s="5"/>
      <c r="E131" s="5"/>
      <c r="F131" s="5"/>
      <c r="I131" s="5"/>
      <c r="J131" s="5"/>
      <c r="K131" s="7"/>
      <c r="L131" s="5"/>
      <c r="M131" s="5"/>
      <c r="N131" s="5"/>
      <c r="O131" s="5"/>
      <c r="P131" s="7"/>
      <c r="Q131" s="5"/>
      <c r="R131" s="5"/>
      <c r="S131" s="5"/>
      <c r="T131" s="5"/>
      <c r="U131" s="5"/>
      <c r="W131" s="10">
        <v>362</v>
      </c>
      <c r="X131" s="11" t="s">
        <v>274</v>
      </c>
    </row>
    <row r="132" spans="1:24">
      <c r="A132" s="5"/>
      <c r="B132" s="5"/>
      <c r="E132" s="5"/>
      <c r="F132" s="5"/>
      <c r="I132" s="5"/>
      <c r="J132" s="5"/>
      <c r="K132" s="7"/>
      <c r="L132" s="5"/>
      <c r="M132" s="5"/>
      <c r="N132" s="5"/>
      <c r="O132" s="5"/>
      <c r="P132" s="7"/>
      <c r="Q132" s="5"/>
      <c r="R132" s="5"/>
      <c r="S132" s="5"/>
      <c r="T132" s="5"/>
      <c r="U132" s="5"/>
      <c r="W132" s="10">
        <v>363</v>
      </c>
      <c r="X132" s="11" t="s">
        <v>275</v>
      </c>
    </row>
    <row r="133" spans="1:24">
      <c r="A133" s="5"/>
      <c r="B133" s="5"/>
      <c r="E133" s="5"/>
      <c r="F133" s="5"/>
      <c r="I133" s="5"/>
      <c r="J133" s="5"/>
      <c r="K133" s="7"/>
      <c r="L133" s="5"/>
      <c r="M133" s="5"/>
      <c r="N133" s="5"/>
      <c r="O133" s="5"/>
      <c r="P133" s="7"/>
      <c r="Q133" s="5"/>
      <c r="R133" s="5"/>
      <c r="S133" s="5"/>
      <c r="T133" s="5"/>
      <c r="U133" s="5"/>
      <c r="W133" s="10">
        <v>364</v>
      </c>
      <c r="X133" s="11" t="s">
        <v>276</v>
      </c>
    </row>
    <row r="134" spans="1:24">
      <c r="A134" s="5"/>
      <c r="B134" s="5"/>
      <c r="E134" s="5"/>
      <c r="F134" s="5"/>
      <c r="I134" s="5"/>
      <c r="J134" s="5"/>
      <c r="K134" s="7"/>
      <c r="L134" s="5"/>
      <c r="M134" s="5"/>
      <c r="N134" s="5"/>
      <c r="O134" s="5"/>
      <c r="P134" s="7"/>
      <c r="Q134" s="5"/>
      <c r="R134" s="5"/>
      <c r="S134" s="5"/>
      <c r="T134" s="5"/>
      <c r="U134" s="5"/>
      <c r="W134" s="10">
        <v>365</v>
      </c>
      <c r="X134" s="11" t="s">
        <v>277</v>
      </c>
    </row>
    <row r="135" spans="1:24">
      <c r="A135" s="5"/>
      <c r="B135" s="5"/>
      <c r="E135" s="5"/>
      <c r="F135" s="5"/>
      <c r="I135" s="5"/>
      <c r="J135" s="5"/>
      <c r="K135" s="7"/>
      <c r="L135" s="5"/>
      <c r="M135" s="5"/>
      <c r="N135" s="5"/>
      <c r="O135" s="5"/>
      <c r="P135" s="7"/>
      <c r="Q135" s="5"/>
      <c r="R135" s="5"/>
      <c r="S135" s="5"/>
      <c r="T135" s="5"/>
      <c r="U135" s="5"/>
      <c r="W135" s="10">
        <v>366</v>
      </c>
      <c r="X135" s="11" t="s">
        <v>278</v>
      </c>
    </row>
    <row r="136" spans="1:24">
      <c r="A136" s="5"/>
      <c r="B136" s="5"/>
      <c r="E136" s="5"/>
      <c r="F136" s="5"/>
      <c r="I136" s="5"/>
      <c r="J136" s="5"/>
      <c r="K136" s="7"/>
      <c r="L136" s="5"/>
      <c r="M136" s="5"/>
      <c r="N136" s="5"/>
      <c r="O136" s="5"/>
      <c r="P136" s="7"/>
      <c r="Q136" s="5"/>
      <c r="R136" s="5"/>
      <c r="S136" s="5"/>
      <c r="T136" s="5"/>
      <c r="U136" s="5"/>
      <c r="W136" s="10">
        <v>367</v>
      </c>
      <c r="X136" s="11" t="s">
        <v>279</v>
      </c>
    </row>
    <row r="137" spans="1:24">
      <c r="A137" s="5"/>
      <c r="B137" s="5"/>
      <c r="E137" s="5"/>
      <c r="F137" s="5"/>
      <c r="I137" s="5"/>
      <c r="J137" s="5"/>
      <c r="K137" s="7"/>
      <c r="L137" s="5"/>
      <c r="M137" s="5"/>
      <c r="N137" s="5"/>
      <c r="O137" s="5"/>
      <c r="P137" s="7"/>
      <c r="Q137" s="5"/>
      <c r="R137" s="5"/>
      <c r="S137" s="5"/>
      <c r="T137" s="5"/>
      <c r="U137" s="5"/>
      <c r="W137" s="10">
        <v>368</v>
      </c>
      <c r="X137" s="11" t="s">
        <v>280</v>
      </c>
    </row>
    <row r="138" spans="1:24">
      <c r="A138" s="5"/>
      <c r="B138" s="5"/>
      <c r="E138" s="5"/>
      <c r="F138" s="5"/>
      <c r="I138" s="5"/>
      <c r="J138" s="5"/>
      <c r="K138" s="7"/>
      <c r="L138" s="5"/>
      <c r="M138" s="5"/>
      <c r="N138" s="5"/>
      <c r="O138" s="5"/>
      <c r="P138" s="7"/>
      <c r="Q138" s="5"/>
      <c r="R138" s="5"/>
      <c r="S138" s="5"/>
      <c r="T138" s="5"/>
      <c r="U138" s="5"/>
      <c r="W138" s="10">
        <v>369</v>
      </c>
      <c r="X138" s="11" t="s">
        <v>473</v>
      </c>
    </row>
    <row r="139" spans="1:24">
      <c r="A139" s="5"/>
      <c r="B139" s="5"/>
      <c r="E139" s="5"/>
      <c r="F139" s="5"/>
      <c r="I139" s="5"/>
      <c r="J139" s="5"/>
      <c r="K139" s="7"/>
      <c r="L139" s="5"/>
      <c r="M139" s="5"/>
      <c r="N139" s="5"/>
      <c r="O139" s="5"/>
      <c r="P139" s="7"/>
      <c r="Q139" s="5"/>
      <c r="R139" s="5"/>
      <c r="S139" s="5"/>
      <c r="T139" s="5"/>
      <c r="U139" s="5"/>
      <c r="W139" s="10">
        <v>370</v>
      </c>
      <c r="X139" s="11" t="s">
        <v>281</v>
      </c>
    </row>
    <row r="140" spans="1:24">
      <c r="A140" s="5"/>
      <c r="B140" s="5"/>
      <c r="E140" s="5"/>
      <c r="F140" s="5"/>
      <c r="I140" s="5"/>
      <c r="J140" s="5"/>
      <c r="K140" s="7"/>
      <c r="L140" s="5"/>
      <c r="M140" s="5"/>
      <c r="N140" s="5"/>
      <c r="O140" s="5"/>
      <c r="P140" s="7"/>
      <c r="Q140" s="5"/>
      <c r="R140" s="5"/>
      <c r="S140" s="5"/>
      <c r="T140" s="5"/>
      <c r="U140" s="5"/>
      <c r="W140" s="10">
        <v>371</v>
      </c>
      <c r="X140" s="11" t="s">
        <v>282</v>
      </c>
    </row>
    <row r="141" spans="1:24">
      <c r="A141" s="5"/>
      <c r="B141" s="5"/>
      <c r="E141" s="5"/>
      <c r="F141" s="5"/>
      <c r="I141" s="5"/>
      <c r="J141" s="5"/>
      <c r="K141" s="7"/>
      <c r="L141" s="5"/>
      <c r="M141" s="5"/>
      <c r="N141" s="5"/>
      <c r="O141" s="5"/>
      <c r="P141" s="7"/>
      <c r="Q141" s="5"/>
      <c r="R141" s="5"/>
      <c r="S141" s="5"/>
      <c r="T141" s="5"/>
      <c r="U141" s="5"/>
      <c r="W141" s="10">
        <v>372</v>
      </c>
      <c r="X141" s="11" t="s">
        <v>283</v>
      </c>
    </row>
    <row r="142" spans="1:24">
      <c r="A142" s="5"/>
      <c r="B142" s="5"/>
      <c r="E142" s="5"/>
      <c r="F142" s="5"/>
      <c r="I142" s="5"/>
      <c r="J142" s="5"/>
      <c r="K142" s="7"/>
      <c r="L142" s="5"/>
      <c r="M142" s="5"/>
      <c r="N142" s="5"/>
      <c r="O142" s="5"/>
      <c r="P142" s="7"/>
      <c r="Q142" s="5"/>
      <c r="R142" s="5"/>
      <c r="S142" s="5"/>
      <c r="T142" s="5"/>
      <c r="U142" s="5"/>
      <c r="W142" s="10">
        <v>373</v>
      </c>
      <c r="X142" s="11" t="s">
        <v>284</v>
      </c>
    </row>
    <row r="143" spans="1:24">
      <c r="A143" s="5"/>
      <c r="B143" s="5"/>
      <c r="E143" s="5"/>
      <c r="F143" s="5"/>
      <c r="I143" s="5"/>
      <c r="J143" s="5"/>
      <c r="K143" s="7"/>
      <c r="L143" s="5"/>
      <c r="M143" s="5"/>
      <c r="N143" s="5"/>
      <c r="O143" s="5"/>
      <c r="P143" s="7"/>
      <c r="Q143" s="5"/>
      <c r="R143" s="5"/>
      <c r="S143" s="5"/>
      <c r="T143" s="5"/>
      <c r="U143" s="5"/>
      <c r="W143" s="10">
        <v>374</v>
      </c>
      <c r="X143" s="11" t="s">
        <v>285</v>
      </c>
    </row>
    <row r="144" spans="1:24">
      <c r="A144" s="5"/>
      <c r="B144" s="5"/>
      <c r="E144" s="5"/>
      <c r="F144" s="5"/>
      <c r="I144" s="5"/>
      <c r="J144" s="5"/>
      <c r="K144" s="7"/>
      <c r="L144" s="5"/>
      <c r="M144" s="5"/>
      <c r="N144" s="5"/>
      <c r="O144" s="5"/>
      <c r="P144" s="7"/>
      <c r="Q144" s="5"/>
      <c r="R144" s="5"/>
      <c r="S144" s="5"/>
      <c r="T144" s="5"/>
      <c r="U144" s="5"/>
      <c r="W144" s="10">
        <v>375</v>
      </c>
      <c r="X144" s="11" t="s">
        <v>286</v>
      </c>
    </row>
    <row r="145" spans="1:24">
      <c r="A145" s="5"/>
      <c r="B145" s="5"/>
      <c r="E145" s="5"/>
      <c r="F145" s="5"/>
      <c r="I145" s="5"/>
      <c r="J145" s="5"/>
      <c r="K145" s="7"/>
      <c r="L145" s="5"/>
      <c r="M145" s="5"/>
      <c r="N145" s="5"/>
      <c r="O145" s="5"/>
      <c r="P145" s="7"/>
      <c r="Q145" s="5"/>
      <c r="R145" s="5"/>
      <c r="S145" s="5"/>
      <c r="T145" s="5"/>
      <c r="U145" s="5"/>
      <c r="W145" s="10">
        <v>376</v>
      </c>
      <c r="X145" s="11" t="s">
        <v>287</v>
      </c>
    </row>
    <row r="146" spans="1:24">
      <c r="A146" s="5"/>
      <c r="B146" s="5"/>
      <c r="E146" s="5"/>
      <c r="F146" s="5"/>
      <c r="I146" s="5"/>
      <c r="J146" s="5"/>
      <c r="K146" s="7"/>
      <c r="L146" s="5"/>
      <c r="M146" s="5"/>
      <c r="N146" s="5"/>
      <c r="O146" s="5"/>
      <c r="P146" s="7"/>
      <c r="Q146" s="5"/>
      <c r="R146" s="5"/>
      <c r="S146" s="5"/>
      <c r="T146" s="5"/>
      <c r="U146" s="5"/>
      <c r="W146" s="10">
        <v>377</v>
      </c>
      <c r="X146" s="11" t="s">
        <v>288</v>
      </c>
    </row>
    <row r="147" spans="1:24">
      <c r="A147" s="5"/>
      <c r="B147" s="5"/>
      <c r="E147" s="5"/>
      <c r="F147" s="5"/>
      <c r="I147" s="5"/>
      <c r="J147" s="5"/>
      <c r="K147" s="7"/>
      <c r="L147" s="5"/>
      <c r="M147" s="5"/>
      <c r="N147" s="5"/>
      <c r="O147" s="5"/>
      <c r="P147" s="7"/>
      <c r="Q147" s="5"/>
      <c r="R147" s="5"/>
      <c r="S147" s="5"/>
      <c r="T147" s="5"/>
      <c r="U147" s="5"/>
      <c r="W147" s="10">
        <v>378</v>
      </c>
      <c r="X147" s="11" t="s">
        <v>289</v>
      </c>
    </row>
    <row r="148" spans="1:24">
      <c r="A148" s="5"/>
      <c r="B148" s="5"/>
      <c r="E148" s="5"/>
      <c r="F148" s="5"/>
      <c r="I148" s="5"/>
      <c r="J148" s="5"/>
      <c r="K148" s="7"/>
      <c r="L148" s="5"/>
      <c r="M148" s="5"/>
      <c r="N148" s="5"/>
      <c r="O148" s="5"/>
      <c r="P148" s="7"/>
      <c r="Q148" s="5"/>
      <c r="R148" s="5"/>
      <c r="S148" s="5"/>
      <c r="T148" s="5"/>
      <c r="U148" s="5"/>
      <c r="W148" s="10">
        <v>379</v>
      </c>
      <c r="X148" s="11" t="s">
        <v>290</v>
      </c>
    </row>
    <row r="149" spans="1:24">
      <c r="A149" s="5"/>
      <c r="B149" s="5"/>
      <c r="E149" s="5"/>
      <c r="F149" s="5"/>
      <c r="I149" s="5"/>
      <c r="J149" s="5"/>
      <c r="K149" s="7"/>
      <c r="L149" s="5"/>
      <c r="M149" s="5"/>
      <c r="N149" s="5"/>
      <c r="O149" s="5"/>
      <c r="P149" s="7"/>
      <c r="Q149" s="5"/>
      <c r="R149" s="5"/>
      <c r="S149" s="5"/>
      <c r="T149" s="5"/>
      <c r="U149" s="5"/>
      <c r="W149" s="10">
        <v>380</v>
      </c>
      <c r="X149" s="11" t="s">
        <v>291</v>
      </c>
    </row>
    <row r="150" spans="1:24">
      <c r="A150" s="5"/>
      <c r="B150" s="5"/>
      <c r="E150" s="5"/>
      <c r="F150" s="5"/>
      <c r="I150" s="5"/>
      <c r="J150" s="5"/>
      <c r="K150" s="7"/>
      <c r="L150" s="5"/>
      <c r="M150" s="5"/>
      <c r="N150" s="5"/>
      <c r="O150" s="5"/>
      <c r="P150" s="7"/>
      <c r="Q150" s="5"/>
      <c r="R150" s="5"/>
      <c r="S150" s="5"/>
      <c r="T150" s="5"/>
      <c r="U150" s="5"/>
      <c r="W150" s="456" t="str">
        <f>IF('大会申込一覧表(印刷して提出)'!M9="","",'大会申込一覧表(印刷して提出)'!M9)</f>
        <v/>
      </c>
      <c r="X150" s="457" t="str">
        <f>IF('大会申込一覧表(印刷して提出)'!M9="","",'大会申込一覧表(印刷して提出)'!P6)</f>
        <v/>
      </c>
    </row>
    <row r="151" spans="1:24">
      <c r="A151" s="5"/>
      <c r="B151" s="5"/>
      <c r="E151" s="5"/>
      <c r="F151" s="5"/>
      <c r="I151" s="5"/>
      <c r="J151" s="5"/>
      <c r="K151" s="7"/>
      <c r="L151" s="5"/>
      <c r="M151" s="5"/>
      <c r="N151" s="5"/>
      <c r="O151" s="5"/>
      <c r="P151" s="7"/>
      <c r="Q151" s="5"/>
      <c r="R151" s="5"/>
      <c r="S151" s="5"/>
      <c r="T151" s="5"/>
      <c r="U151" s="5"/>
      <c r="W151" s="10"/>
      <c r="X151" s="455"/>
    </row>
    <row r="152" spans="1:24">
      <c r="A152" s="5"/>
      <c r="B152" s="5"/>
      <c r="E152" s="5"/>
      <c r="F152" s="5"/>
      <c r="I152" s="5"/>
      <c r="J152" s="5"/>
      <c r="K152" s="7"/>
      <c r="L152" s="5"/>
      <c r="M152" s="5"/>
      <c r="N152" s="5"/>
      <c r="O152" s="5"/>
      <c r="P152" s="7"/>
      <c r="Q152" s="5"/>
      <c r="R152" s="5"/>
      <c r="S152" s="5"/>
      <c r="T152" s="5"/>
      <c r="U152" s="5"/>
      <c r="W152" s="10"/>
      <c r="X152" s="455"/>
    </row>
    <row r="153" spans="1:24">
      <c r="A153" s="5"/>
      <c r="B153" s="5"/>
      <c r="E153" s="5"/>
      <c r="F153" s="5"/>
      <c r="I153" s="5"/>
      <c r="J153" s="5"/>
      <c r="K153" s="7"/>
      <c r="L153" s="5"/>
      <c r="M153" s="5"/>
      <c r="N153" s="5"/>
      <c r="O153" s="5"/>
      <c r="P153" s="7"/>
      <c r="Q153" s="5"/>
      <c r="R153" s="5"/>
      <c r="S153" s="5"/>
      <c r="T153" s="5"/>
      <c r="U153" s="5"/>
      <c r="W153" s="10"/>
      <c r="X153" s="455"/>
    </row>
    <row r="154" spans="1:24">
      <c r="A154" s="5"/>
      <c r="B154" s="5"/>
      <c r="E154" s="5"/>
      <c r="F154" s="5"/>
      <c r="I154" s="5"/>
      <c r="J154" s="5"/>
      <c r="K154" s="7"/>
      <c r="L154" s="5"/>
      <c r="M154" s="5"/>
      <c r="N154" s="5"/>
      <c r="O154" s="5"/>
      <c r="P154" s="7"/>
      <c r="Q154" s="5"/>
      <c r="R154" s="5"/>
      <c r="S154" s="5"/>
      <c r="T154" s="5"/>
      <c r="U154" s="5"/>
      <c r="W154" s="10"/>
      <c r="X154" s="455"/>
    </row>
    <row r="155" spans="1:24">
      <c r="A155" s="5"/>
      <c r="B155" s="5"/>
      <c r="E155" s="5"/>
      <c r="F155" s="5"/>
      <c r="I155" s="5"/>
      <c r="J155" s="5"/>
      <c r="K155" s="7"/>
      <c r="L155" s="5"/>
      <c r="M155" s="5"/>
      <c r="N155" s="5"/>
      <c r="O155" s="5"/>
      <c r="P155" s="7"/>
      <c r="Q155" s="5"/>
      <c r="R155" s="5"/>
      <c r="S155" s="5"/>
      <c r="T155" s="5"/>
      <c r="U155" s="5"/>
      <c r="W155" s="10"/>
      <c r="X155" s="455"/>
    </row>
    <row r="156" spans="1:24">
      <c r="A156" s="5"/>
      <c r="B156" s="5"/>
      <c r="E156" s="5"/>
      <c r="F156" s="5"/>
      <c r="I156" s="5"/>
      <c r="J156" s="5"/>
      <c r="K156" s="7"/>
      <c r="L156" s="5"/>
      <c r="M156" s="5"/>
      <c r="N156" s="5"/>
      <c r="O156" s="5"/>
      <c r="P156" s="7"/>
      <c r="Q156" s="5"/>
      <c r="R156" s="5"/>
      <c r="S156" s="5"/>
      <c r="T156" s="5"/>
      <c r="U156" s="5"/>
      <c r="W156" s="10"/>
      <c r="X156" s="455"/>
    </row>
    <row r="157" spans="1:24">
      <c r="A157" s="5"/>
      <c r="B157" s="5"/>
      <c r="E157" s="5"/>
      <c r="F157" s="5"/>
      <c r="I157" s="5"/>
      <c r="J157" s="5"/>
      <c r="K157" s="7"/>
      <c r="L157" s="5"/>
      <c r="M157" s="5"/>
      <c r="N157" s="5"/>
      <c r="O157" s="5"/>
      <c r="P157" s="7"/>
      <c r="Q157" s="5"/>
      <c r="R157" s="5"/>
      <c r="S157" s="5"/>
      <c r="T157" s="5"/>
      <c r="U157" s="5"/>
      <c r="W157" s="10"/>
      <c r="X157" s="455"/>
    </row>
    <row r="158" spans="1:24">
      <c r="A158" s="5"/>
      <c r="B158" s="5"/>
      <c r="E158" s="5"/>
      <c r="F158" s="5"/>
      <c r="I158" s="5"/>
      <c r="J158" s="5"/>
      <c r="K158" s="7"/>
      <c r="L158" s="5"/>
      <c r="M158" s="5"/>
      <c r="N158" s="5"/>
      <c r="O158" s="5"/>
      <c r="P158" s="7"/>
      <c r="Q158" s="5"/>
      <c r="R158" s="5"/>
      <c r="S158" s="5"/>
      <c r="T158" s="5"/>
      <c r="U158" s="5"/>
      <c r="W158" s="10"/>
      <c r="X158" s="455"/>
    </row>
    <row r="159" spans="1:24">
      <c r="A159" s="5"/>
      <c r="B159" s="5"/>
      <c r="E159" s="5"/>
      <c r="F159" s="5"/>
      <c r="I159" s="5"/>
      <c r="J159" s="5"/>
      <c r="K159" s="7"/>
      <c r="L159" s="5"/>
      <c r="M159" s="5"/>
      <c r="N159" s="5"/>
      <c r="O159" s="5"/>
      <c r="P159" s="7"/>
      <c r="Q159" s="5"/>
      <c r="R159" s="5"/>
      <c r="S159" s="5"/>
      <c r="T159" s="5"/>
      <c r="U159" s="5"/>
      <c r="W159" s="10"/>
      <c r="X159" s="455"/>
    </row>
    <row r="160" spans="1:24">
      <c r="A160" s="5"/>
      <c r="B160" s="5"/>
      <c r="E160" s="5"/>
      <c r="F160" s="5"/>
      <c r="I160" s="5"/>
      <c r="J160" s="5"/>
      <c r="K160" s="7"/>
      <c r="L160" s="5"/>
      <c r="M160" s="5"/>
      <c r="N160" s="5"/>
      <c r="O160" s="5"/>
      <c r="P160" s="7"/>
      <c r="Q160" s="5"/>
      <c r="R160" s="5"/>
      <c r="S160" s="5"/>
      <c r="T160" s="5"/>
      <c r="U160" s="5"/>
      <c r="W160" s="10"/>
      <c r="X160" s="455"/>
    </row>
    <row r="161" spans="1:24">
      <c r="A161" s="5"/>
      <c r="B161" s="5"/>
      <c r="E161" s="5"/>
      <c r="F161" s="5"/>
      <c r="I161" s="5"/>
      <c r="J161" s="5"/>
      <c r="K161" s="7"/>
      <c r="L161" s="5"/>
      <c r="M161" s="5"/>
      <c r="N161" s="5"/>
      <c r="O161" s="5"/>
      <c r="P161" s="7"/>
      <c r="Q161" s="5"/>
      <c r="R161" s="5"/>
      <c r="S161" s="5"/>
      <c r="T161" s="5"/>
      <c r="U161" s="5"/>
      <c r="W161" s="10"/>
      <c r="X161" s="455"/>
    </row>
    <row r="162" spans="1:24">
      <c r="A162" s="5"/>
      <c r="B162" s="5"/>
      <c r="E162" s="5"/>
      <c r="F162" s="5"/>
      <c r="I162" s="5"/>
      <c r="J162" s="5"/>
      <c r="K162" s="7"/>
      <c r="L162" s="5"/>
      <c r="M162" s="5"/>
      <c r="N162" s="5"/>
      <c r="O162" s="5"/>
      <c r="P162" s="7"/>
      <c r="Q162" s="5"/>
      <c r="R162" s="5"/>
      <c r="S162" s="5"/>
      <c r="T162" s="5"/>
      <c r="U162" s="5"/>
      <c r="W162" s="10"/>
      <c r="X162" s="455"/>
    </row>
    <row r="163" spans="1:24">
      <c r="A163" s="5"/>
      <c r="B163" s="5"/>
      <c r="E163" s="5"/>
      <c r="F163" s="5"/>
      <c r="I163" s="5"/>
      <c r="J163" s="5"/>
      <c r="K163" s="7"/>
      <c r="L163" s="5"/>
      <c r="M163" s="5"/>
      <c r="N163" s="5"/>
      <c r="O163" s="5"/>
      <c r="P163" s="7"/>
      <c r="Q163" s="5"/>
      <c r="R163" s="5"/>
      <c r="S163" s="5"/>
      <c r="T163" s="5"/>
      <c r="U163" s="5"/>
      <c r="W163" s="10"/>
      <c r="X163" s="455"/>
    </row>
    <row r="164" spans="1:24">
      <c r="A164" s="5"/>
      <c r="B164" s="5"/>
      <c r="E164" s="5"/>
      <c r="F164" s="5"/>
      <c r="I164" s="5"/>
      <c r="J164" s="5"/>
      <c r="K164" s="7"/>
      <c r="L164" s="5"/>
      <c r="M164" s="5"/>
      <c r="N164" s="5"/>
      <c r="O164" s="5"/>
      <c r="P164" s="7"/>
      <c r="Q164" s="5"/>
      <c r="R164" s="5"/>
      <c r="S164" s="5"/>
      <c r="T164" s="5"/>
      <c r="U164" s="5"/>
      <c r="W164" s="10"/>
      <c r="X164" s="455"/>
    </row>
    <row r="165" spans="1:24">
      <c r="A165" s="5"/>
      <c r="B165" s="5"/>
      <c r="E165" s="5"/>
      <c r="F165" s="5"/>
      <c r="I165" s="5"/>
      <c r="J165" s="5"/>
      <c r="K165" s="7"/>
      <c r="L165" s="5"/>
      <c r="M165" s="5"/>
      <c r="N165" s="5"/>
      <c r="O165" s="5"/>
      <c r="P165" s="7"/>
      <c r="Q165" s="5"/>
      <c r="R165" s="5"/>
      <c r="S165" s="5"/>
      <c r="T165" s="5"/>
      <c r="U165" s="5"/>
      <c r="W165" s="10"/>
      <c r="X165" s="455"/>
    </row>
    <row r="166" spans="1:24">
      <c r="A166" s="5"/>
      <c r="B166" s="5"/>
      <c r="E166" s="5"/>
      <c r="F166" s="5"/>
      <c r="I166" s="5"/>
      <c r="J166" s="5"/>
      <c r="K166" s="7"/>
      <c r="L166" s="5"/>
      <c r="M166" s="5"/>
      <c r="N166" s="5"/>
      <c r="O166" s="5"/>
      <c r="P166" s="7"/>
      <c r="Q166" s="5"/>
      <c r="R166" s="5"/>
      <c r="S166" s="5"/>
      <c r="T166" s="5"/>
      <c r="U166" s="5"/>
      <c r="W166" s="10"/>
      <c r="X166" s="455"/>
    </row>
    <row r="167" spans="1:24">
      <c r="A167" s="5"/>
      <c r="B167" s="5"/>
      <c r="E167" s="5"/>
      <c r="F167" s="5"/>
      <c r="I167" s="5"/>
      <c r="J167" s="5"/>
      <c r="K167" s="7"/>
      <c r="L167" s="5"/>
      <c r="M167" s="5"/>
      <c r="N167" s="5"/>
      <c r="O167" s="5"/>
      <c r="P167" s="7"/>
      <c r="Q167" s="5"/>
      <c r="R167" s="5"/>
      <c r="S167" s="5"/>
      <c r="T167" s="5"/>
      <c r="U167" s="5"/>
      <c r="W167" s="10"/>
      <c r="X167" s="455"/>
    </row>
    <row r="168" spans="1:24">
      <c r="A168" s="5"/>
      <c r="B168" s="5"/>
      <c r="E168" s="5"/>
      <c r="F168" s="5"/>
      <c r="I168" s="5"/>
      <c r="J168" s="5"/>
      <c r="K168" s="7"/>
      <c r="L168" s="5"/>
      <c r="M168" s="5"/>
      <c r="N168" s="5"/>
      <c r="O168" s="5"/>
      <c r="P168" s="7"/>
      <c r="Q168" s="5"/>
      <c r="R168" s="5"/>
      <c r="S168" s="5"/>
      <c r="T168" s="5"/>
      <c r="U168" s="5"/>
      <c r="W168" s="10"/>
      <c r="X168" s="455"/>
    </row>
    <row r="169" spans="1:24">
      <c r="A169" s="5"/>
      <c r="B169" s="5"/>
      <c r="E169" s="5"/>
      <c r="F169" s="5"/>
      <c r="I169" s="5"/>
      <c r="J169" s="5"/>
      <c r="K169" s="7"/>
      <c r="L169" s="5"/>
      <c r="M169" s="5"/>
      <c r="N169" s="5"/>
      <c r="O169" s="5"/>
      <c r="P169" s="7"/>
      <c r="Q169" s="5"/>
      <c r="R169" s="5"/>
      <c r="S169" s="5"/>
      <c r="T169" s="5"/>
      <c r="U169" s="5"/>
      <c r="W169" s="10"/>
      <c r="X169" s="455"/>
    </row>
    <row r="170" spans="1:24">
      <c r="A170" s="5"/>
      <c r="B170" s="5"/>
      <c r="E170" s="5"/>
      <c r="F170" s="5"/>
      <c r="I170" s="5"/>
      <c r="J170" s="5"/>
      <c r="K170" s="7"/>
      <c r="L170" s="5"/>
      <c r="M170" s="5"/>
      <c r="N170" s="5"/>
      <c r="O170" s="5"/>
      <c r="P170" s="7"/>
      <c r="Q170" s="5"/>
      <c r="R170" s="5"/>
      <c r="S170" s="5"/>
      <c r="T170" s="5"/>
      <c r="U170" s="5"/>
      <c r="W170" s="10"/>
      <c r="X170" s="455"/>
    </row>
    <row r="171" spans="1:24">
      <c r="A171" s="5"/>
      <c r="B171" s="5"/>
      <c r="E171" s="5"/>
      <c r="F171" s="5"/>
      <c r="I171" s="5"/>
      <c r="J171" s="5"/>
      <c r="K171" s="7"/>
      <c r="L171" s="5"/>
      <c r="M171" s="5"/>
      <c r="N171" s="5"/>
      <c r="O171" s="5"/>
      <c r="P171" s="7"/>
      <c r="Q171" s="5"/>
      <c r="R171" s="5"/>
      <c r="S171" s="5"/>
      <c r="T171" s="5"/>
      <c r="U171" s="5"/>
      <c r="W171" s="10"/>
      <c r="X171" s="455"/>
    </row>
    <row r="172" spans="1:24">
      <c r="A172" s="5"/>
      <c r="B172" s="5"/>
      <c r="E172" s="5"/>
      <c r="F172" s="5"/>
      <c r="I172" s="5"/>
      <c r="J172" s="5"/>
      <c r="K172" s="7"/>
      <c r="L172" s="5"/>
      <c r="M172" s="5"/>
      <c r="N172" s="5"/>
      <c r="O172" s="5"/>
      <c r="P172" s="7"/>
      <c r="Q172" s="5"/>
      <c r="R172" s="5"/>
      <c r="S172" s="5"/>
      <c r="T172" s="5"/>
      <c r="U172" s="5"/>
      <c r="W172" s="10"/>
      <c r="X172" s="455"/>
    </row>
    <row r="173" spans="1:24">
      <c r="W173" s="10"/>
      <c r="X173" s="455"/>
    </row>
    <row r="174" spans="1:24">
      <c r="W174" s="10"/>
      <c r="X174" s="455"/>
    </row>
    <row r="175" spans="1:24">
      <c r="W175" s="10"/>
      <c r="X175" s="455"/>
    </row>
    <row r="176" spans="1:24">
      <c r="W176" s="10"/>
      <c r="X176" s="455"/>
    </row>
    <row r="177" spans="23:24">
      <c r="W177" s="10"/>
      <c r="X177" s="455"/>
    </row>
    <row r="178" spans="23:24">
      <c r="W178" s="10"/>
      <c r="X178" s="455"/>
    </row>
    <row r="179" spans="23:24">
      <c r="W179" s="10"/>
      <c r="X179" s="455"/>
    </row>
    <row r="180" spans="23:24">
      <c r="W180" s="10"/>
      <c r="X180" s="455"/>
    </row>
    <row r="181" spans="23:24">
      <c r="W181" s="10"/>
      <c r="X181" s="455"/>
    </row>
    <row r="182" spans="23:24">
      <c r="W182" s="10"/>
      <c r="X182" s="455"/>
    </row>
    <row r="183" spans="23:24">
      <c r="W183" s="10"/>
      <c r="X183" s="455"/>
    </row>
    <row r="184" spans="23:24">
      <c r="W184" s="10"/>
      <c r="X184" s="455"/>
    </row>
    <row r="185" spans="23:24">
      <c r="W185" s="10"/>
      <c r="X185" s="455"/>
    </row>
    <row r="186" spans="23:24">
      <c r="W186" s="10"/>
      <c r="X186" s="455"/>
    </row>
    <row r="187" spans="23:24">
      <c r="W187" s="10"/>
      <c r="X187" s="455"/>
    </row>
    <row r="188" spans="23:24">
      <c r="W188" s="10"/>
      <c r="X188" s="455"/>
    </row>
    <row r="189" spans="23:24">
      <c r="W189" s="10"/>
      <c r="X189" s="455"/>
    </row>
    <row r="190" spans="23:24">
      <c r="W190" s="10"/>
      <c r="X190" s="455"/>
    </row>
    <row r="191" spans="23:24">
      <c r="W191" s="12"/>
      <c r="X191" s="458"/>
    </row>
    <row r="192" spans="23:24">
      <c r="W192" s="10"/>
      <c r="X192" s="455"/>
    </row>
    <row r="193" spans="23:24">
      <c r="W193" s="10"/>
      <c r="X193" s="455"/>
    </row>
    <row r="194" spans="23:24">
      <c r="W194" s="10"/>
      <c r="X194" s="455"/>
    </row>
    <row r="195" spans="23:24">
      <c r="W195" s="10"/>
      <c r="X195" s="455"/>
    </row>
    <row r="196" spans="23:24">
      <c r="W196" s="10"/>
      <c r="X196" s="455"/>
    </row>
    <row r="197" spans="23:24">
      <c r="W197" s="10"/>
      <c r="X197" s="455"/>
    </row>
    <row r="198" spans="23:24">
      <c r="W198" s="10"/>
      <c r="X198" s="455"/>
    </row>
    <row r="199" spans="23:24">
      <c r="W199" s="10"/>
      <c r="X199" s="455"/>
    </row>
    <row r="200" spans="23:24">
      <c r="W200" s="10"/>
      <c r="X200" s="455"/>
    </row>
    <row r="201" spans="23:24">
      <c r="W201" s="10"/>
      <c r="X201" s="455"/>
    </row>
    <row r="202" spans="23:24">
      <c r="W202" s="10"/>
      <c r="X202" s="455"/>
    </row>
    <row r="203" spans="23:24">
      <c r="W203" s="10"/>
      <c r="X203" s="455"/>
    </row>
    <row r="204" spans="23:24">
      <c r="W204" s="10"/>
      <c r="X204" s="455"/>
    </row>
    <row r="205" spans="23:24">
      <c r="W205" s="10"/>
      <c r="X205" s="455"/>
    </row>
    <row r="206" spans="23:24">
      <c r="W206" s="10"/>
      <c r="X206" s="455"/>
    </row>
    <row r="207" spans="23:24">
      <c r="W207" s="10"/>
      <c r="X207" s="455"/>
    </row>
    <row r="208" spans="23:24">
      <c r="W208" s="10"/>
      <c r="X208" s="455"/>
    </row>
    <row r="209" spans="23:24">
      <c r="W209" s="10"/>
      <c r="X209" s="455"/>
    </row>
    <row r="210" spans="23:24">
      <c r="W210" s="10"/>
      <c r="X210" s="455"/>
    </row>
    <row r="211" spans="23:24">
      <c r="W211" s="10"/>
      <c r="X211" s="455"/>
    </row>
    <row r="212" spans="23:24">
      <c r="W212" s="10"/>
      <c r="X212" s="455"/>
    </row>
    <row r="213" spans="23:24">
      <c r="W213" s="10"/>
      <c r="X213" s="455"/>
    </row>
    <row r="214" spans="23:24">
      <c r="W214" s="10"/>
      <c r="X214" s="455"/>
    </row>
    <row r="215" spans="23:24">
      <c r="W215" s="10"/>
      <c r="X215" s="455"/>
    </row>
    <row r="216" spans="23:24">
      <c r="W216" s="10"/>
      <c r="X216" s="455"/>
    </row>
    <row r="217" spans="23:24">
      <c r="W217" s="10"/>
      <c r="X217" s="455"/>
    </row>
    <row r="218" spans="23:24">
      <c r="W218" s="10"/>
      <c r="X218" s="455"/>
    </row>
    <row r="219" spans="23:24">
      <c r="W219" s="10"/>
      <c r="X219" s="455"/>
    </row>
    <row r="220" spans="23:24">
      <c r="W220" s="10"/>
      <c r="X220" s="455"/>
    </row>
    <row r="221" spans="23:24">
      <c r="W221" s="10"/>
      <c r="X221" s="455"/>
    </row>
    <row r="222" spans="23:24">
      <c r="W222" s="10"/>
      <c r="X222" s="455"/>
    </row>
    <row r="223" spans="23:24">
      <c r="W223" s="10"/>
      <c r="X223" s="455"/>
    </row>
    <row r="224" spans="23:24">
      <c r="W224" s="10"/>
      <c r="X224" s="455"/>
    </row>
    <row r="225" spans="23:24">
      <c r="W225" s="10"/>
      <c r="X225" s="455"/>
    </row>
    <row r="226" spans="23:24">
      <c r="W226" s="10"/>
      <c r="X226" s="455"/>
    </row>
    <row r="227" spans="23:24">
      <c r="W227" s="10"/>
      <c r="X227" s="455"/>
    </row>
    <row r="228" spans="23:24">
      <c r="W228" s="10"/>
      <c r="X228" s="455"/>
    </row>
    <row r="229" spans="23:24">
      <c r="W229" s="10"/>
      <c r="X229" s="455"/>
    </row>
    <row r="230" spans="23:24">
      <c r="W230" s="10"/>
      <c r="X230" s="455"/>
    </row>
    <row r="231" spans="23:24">
      <c r="W231" s="10"/>
      <c r="X231" s="455"/>
    </row>
    <row r="232" spans="23:24">
      <c r="W232" s="10"/>
      <c r="X232" s="455"/>
    </row>
    <row r="233" spans="23:24">
      <c r="W233" s="10"/>
      <c r="X233" s="455"/>
    </row>
    <row r="234" spans="23:24">
      <c r="W234" s="10"/>
      <c r="X234" s="455"/>
    </row>
    <row r="235" spans="23:24">
      <c r="W235" s="10"/>
      <c r="X235" s="455"/>
    </row>
    <row r="236" spans="23:24">
      <c r="W236" s="10"/>
      <c r="X236" s="455"/>
    </row>
    <row r="237" spans="23:24">
      <c r="W237" s="10"/>
      <c r="X237" s="455"/>
    </row>
    <row r="238" spans="23:24">
      <c r="W238" s="10"/>
      <c r="X238" s="455"/>
    </row>
    <row r="239" spans="23:24">
      <c r="W239" s="10"/>
      <c r="X239" s="455"/>
    </row>
    <row r="240" spans="23:24">
      <c r="W240" s="10"/>
      <c r="X240" s="455"/>
    </row>
    <row r="241" spans="23:24">
      <c r="W241" s="10"/>
      <c r="X241" s="455"/>
    </row>
    <row r="242" spans="23:24">
      <c r="W242" s="10"/>
      <c r="X242" s="455"/>
    </row>
    <row r="243" spans="23:24">
      <c r="W243" s="10"/>
      <c r="X243" s="455"/>
    </row>
    <row r="244" spans="23:24">
      <c r="W244" s="10"/>
      <c r="X244" s="455"/>
    </row>
    <row r="245" spans="23:24">
      <c r="W245" s="10"/>
      <c r="X245" s="455"/>
    </row>
    <row r="246" spans="23:24">
      <c r="W246" s="10"/>
      <c r="X246" s="455"/>
    </row>
    <row r="247" spans="23:24">
      <c r="W247" s="10"/>
      <c r="X247" s="455"/>
    </row>
    <row r="248" spans="23:24">
      <c r="W248" s="10"/>
      <c r="X248" s="455"/>
    </row>
    <row r="249" spans="23:24">
      <c r="W249" s="10"/>
      <c r="X249" s="455"/>
    </row>
    <row r="250" spans="23:24">
      <c r="W250" s="10"/>
      <c r="X250" s="455"/>
    </row>
    <row r="251" spans="23:24">
      <c r="W251" s="10"/>
      <c r="X251" s="455"/>
    </row>
    <row r="252" spans="23:24">
      <c r="W252" s="10"/>
      <c r="X252" s="455"/>
    </row>
    <row r="253" spans="23:24">
      <c r="W253" s="10"/>
      <c r="X253" s="455"/>
    </row>
    <row r="254" spans="23:24">
      <c r="W254" s="10"/>
      <c r="X254" s="455"/>
    </row>
    <row r="255" spans="23:24">
      <c r="W255" s="10"/>
      <c r="X255" s="455"/>
    </row>
    <row r="256" spans="23:24">
      <c r="W256" s="10"/>
      <c r="X256" s="455"/>
    </row>
    <row r="257" spans="23:24">
      <c r="W257" s="10"/>
      <c r="X257" s="455"/>
    </row>
    <row r="258" spans="23:24">
      <c r="W258" s="10"/>
      <c r="X258" s="455"/>
    </row>
    <row r="259" spans="23:24">
      <c r="W259" s="10"/>
      <c r="X259" s="455"/>
    </row>
    <row r="260" spans="23:24">
      <c r="W260" s="10"/>
      <c r="X260" s="455"/>
    </row>
    <row r="261" spans="23:24">
      <c r="W261" s="10"/>
      <c r="X261" s="455"/>
    </row>
    <row r="262" spans="23:24">
      <c r="W262" s="10"/>
      <c r="X262" s="455"/>
    </row>
    <row r="263" spans="23:24">
      <c r="W263" s="10"/>
      <c r="X263" s="455"/>
    </row>
    <row r="264" spans="23:24">
      <c r="W264" s="10"/>
      <c r="X264" s="455"/>
    </row>
    <row r="265" spans="23:24">
      <c r="W265" s="10"/>
      <c r="X265" s="455"/>
    </row>
    <row r="266" spans="23:24">
      <c r="W266" s="10"/>
      <c r="X266" s="455"/>
    </row>
    <row r="267" spans="23:24">
      <c r="W267" s="10"/>
      <c r="X267" s="455"/>
    </row>
    <row r="268" spans="23:24">
      <c r="W268" s="10"/>
      <c r="X268" s="455"/>
    </row>
    <row r="269" spans="23:24">
      <c r="W269" s="10"/>
      <c r="X269" s="455"/>
    </row>
    <row r="270" spans="23:24">
      <c r="W270" s="10"/>
      <c r="X270" s="455"/>
    </row>
    <row r="271" spans="23:24">
      <c r="W271" s="10"/>
      <c r="X271" s="455"/>
    </row>
    <row r="272" spans="23:24">
      <c r="W272" s="10"/>
      <c r="X272" s="455"/>
    </row>
    <row r="273" spans="23:24">
      <c r="W273" s="10"/>
      <c r="X273" s="455"/>
    </row>
    <row r="274" spans="23:24">
      <c r="W274" s="10"/>
      <c r="X274" s="455"/>
    </row>
    <row r="275" spans="23:24">
      <c r="W275" s="10"/>
      <c r="X275" s="455"/>
    </row>
    <row r="276" spans="23:24">
      <c r="W276" s="10"/>
      <c r="X276" s="455"/>
    </row>
    <row r="277" spans="23:24">
      <c r="W277" s="10"/>
      <c r="X277" s="455"/>
    </row>
    <row r="278" spans="23:24">
      <c r="W278" s="10"/>
      <c r="X278" s="455"/>
    </row>
    <row r="279" spans="23:24">
      <c r="W279" s="10"/>
      <c r="X279" s="455"/>
    </row>
    <row r="280" spans="23:24">
      <c r="W280" s="10"/>
      <c r="X280" s="455"/>
    </row>
    <row r="281" spans="23:24">
      <c r="W281" s="10"/>
      <c r="X281" s="455"/>
    </row>
    <row r="282" spans="23:24">
      <c r="W282" s="10"/>
      <c r="X282" s="455"/>
    </row>
    <row r="283" spans="23:24">
      <c r="W283" s="10"/>
      <c r="X283" s="455"/>
    </row>
    <row r="284" spans="23:24">
      <c r="W284" s="10"/>
      <c r="X284" s="455"/>
    </row>
    <row r="285" spans="23:24">
      <c r="W285" s="10"/>
      <c r="X285" s="455"/>
    </row>
    <row r="286" spans="23:24">
      <c r="W286" s="10"/>
      <c r="X286" s="455"/>
    </row>
    <row r="287" spans="23:24">
      <c r="W287" s="10"/>
      <c r="X287" s="455"/>
    </row>
    <row r="288" spans="23:24">
      <c r="W288" s="10"/>
      <c r="X288" s="455"/>
    </row>
    <row r="289" spans="23:24">
      <c r="W289" s="10"/>
      <c r="X289" s="455"/>
    </row>
    <row r="290" spans="23:24">
      <c r="W290" s="10"/>
      <c r="X290" s="455"/>
    </row>
    <row r="291" spans="23:24">
      <c r="W291" s="10"/>
      <c r="X291" s="455"/>
    </row>
    <row r="292" spans="23:24">
      <c r="W292" s="10"/>
      <c r="X292" s="455"/>
    </row>
    <row r="293" spans="23:24">
      <c r="W293" s="10"/>
      <c r="X293" s="455"/>
    </row>
    <row r="294" spans="23:24">
      <c r="W294" s="10"/>
      <c r="X294" s="455"/>
    </row>
    <row r="295" spans="23:24">
      <c r="W295" s="10"/>
      <c r="X295" s="455"/>
    </row>
    <row r="296" spans="23:24">
      <c r="W296" s="10"/>
      <c r="X296" s="455"/>
    </row>
    <row r="297" spans="23:24">
      <c r="W297" s="10"/>
      <c r="X297" s="455"/>
    </row>
    <row r="298" spans="23:24">
      <c r="W298" s="10"/>
      <c r="X298" s="455"/>
    </row>
    <row r="299" spans="23:24">
      <c r="W299" s="10"/>
      <c r="X299" s="455"/>
    </row>
    <row r="300" spans="23:24">
      <c r="W300" s="10"/>
      <c r="X300" s="455"/>
    </row>
    <row r="301" spans="23:24">
      <c r="W301" s="10"/>
      <c r="X301" s="455"/>
    </row>
    <row r="302" spans="23:24">
      <c r="W302" s="10"/>
      <c r="X302" s="455"/>
    </row>
    <row r="303" spans="23:24">
      <c r="W303" s="10"/>
      <c r="X303" s="455"/>
    </row>
    <row r="304" spans="23:24">
      <c r="W304" s="10"/>
      <c r="X304" s="455"/>
    </row>
    <row r="305" spans="23:24">
      <c r="W305" s="10"/>
      <c r="X305" s="455"/>
    </row>
    <row r="306" spans="23:24">
      <c r="W306" s="10"/>
      <c r="X306" s="455"/>
    </row>
    <row r="307" spans="23:24">
      <c r="W307" s="10"/>
      <c r="X307" s="455"/>
    </row>
    <row r="308" spans="23:24">
      <c r="W308" s="10"/>
      <c r="X308" s="455"/>
    </row>
    <row r="309" spans="23:24">
      <c r="W309" s="10"/>
      <c r="X309" s="455"/>
    </row>
    <row r="310" spans="23:24">
      <c r="W310" s="10"/>
      <c r="X310" s="455"/>
    </row>
    <row r="311" spans="23:24">
      <c r="W311" s="10"/>
      <c r="X311" s="455"/>
    </row>
    <row r="312" spans="23:24">
      <c r="W312" s="10"/>
      <c r="X312" s="455"/>
    </row>
    <row r="313" spans="23:24">
      <c r="W313" s="10"/>
      <c r="X313" s="455"/>
    </row>
    <row r="314" spans="23:24">
      <c r="W314" s="10"/>
      <c r="X314" s="455"/>
    </row>
    <row r="315" spans="23:24">
      <c r="W315" s="10"/>
      <c r="X315" s="455"/>
    </row>
    <row r="316" spans="23:24">
      <c r="W316" s="10"/>
      <c r="X316" s="455"/>
    </row>
    <row r="317" spans="23:24">
      <c r="W317" s="10"/>
      <c r="X317" s="455"/>
    </row>
    <row r="318" spans="23:24">
      <c r="W318" s="10"/>
      <c r="X318" s="455"/>
    </row>
    <row r="319" spans="23:24">
      <c r="W319" s="10"/>
      <c r="X319" s="455"/>
    </row>
    <row r="320" spans="23:24">
      <c r="W320" s="10"/>
      <c r="X320" s="455"/>
    </row>
    <row r="321" spans="23:24">
      <c r="W321" s="10"/>
      <c r="X321" s="455"/>
    </row>
    <row r="322" spans="23:24">
      <c r="W322" s="10"/>
      <c r="X322" s="455"/>
    </row>
    <row r="323" spans="23:24">
      <c r="W323" s="10"/>
      <c r="X323" s="455"/>
    </row>
    <row r="324" spans="23:24">
      <c r="W324" s="10"/>
      <c r="X324" s="455"/>
    </row>
    <row r="325" spans="23:24">
      <c r="W325" s="10"/>
      <c r="X325" s="455"/>
    </row>
    <row r="326" spans="23:24">
      <c r="W326" s="10"/>
      <c r="X326" s="455"/>
    </row>
    <row r="327" spans="23:24">
      <c r="W327" s="10"/>
      <c r="X327" s="455"/>
    </row>
    <row r="328" spans="23:24">
      <c r="W328" s="10"/>
      <c r="X328" s="455"/>
    </row>
    <row r="329" spans="23:24">
      <c r="W329" s="10"/>
      <c r="X329" s="455"/>
    </row>
    <row r="330" spans="23:24">
      <c r="W330" s="10"/>
      <c r="X330" s="455"/>
    </row>
    <row r="331" spans="23:24">
      <c r="W331" s="10"/>
      <c r="X331" s="455"/>
    </row>
    <row r="332" spans="23:24">
      <c r="W332" s="10"/>
      <c r="X332" s="455"/>
    </row>
    <row r="333" spans="23:24">
      <c r="W333" s="10"/>
      <c r="X333" s="455"/>
    </row>
    <row r="334" spans="23:24">
      <c r="W334" s="10"/>
      <c r="X334" s="455"/>
    </row>
    <row r="335" spans="23:24">
      <c r="W335" s="10"/>
      <c r="X335" s="455"/>
    </row>
    <row r="336" spans="23:24">
      <c r="W336" s="10"/>
      <c r="X336" s="455"/>
    </row>
    <row r="337" spans="23:24">
      <c r="W337" s="10"/>
      <c r="X337" s="455"/>
    </row>
    <row r="338" spans="23:24">
      <c r="W338" s="10"/>
      <c r="X338" s="455"/>
    </row>
    <row r="339" spans="23:24">
      <c r="W339" s="10"/>
      <c r="X339" s="455"/>
    </row>
    <row r="340" spans="23:24">
      <c r="W340" s="10"/>
      <c r="X340" s="455"/>
    </row>
    <row r="341" spans="23:24">
      <c r="W341" s="10"/>
      <c r="X341" s="455"/>
    </row>
    <row r="342" spans="23:24">
      <c r="W342" s="10"/>
      <c r="X342" s="455"/>
    </row>
    <row r="343" spans="23:24">
      <c r="W343" s="10"/>
      <c r="X343" s="455"/>
    </row>
    <row r="344" spans="23:24">
      <c r="W344" s="10"/>
      <c r="X344" s="455"/>
    </row>
    <row r="345" spans="23:24">
      <c r="W345" s="10"/>
      <c r="X345" s="455"/>
    </row>
    <row r="346" spans="23:24">
      <c r="W346" s="10"/>
      <c r="X346" s="455"/>
    </row>
    <row r="347" spans="23:24">
      <c r="W347" s="10"/>
      <c r="X347" s="455"/>
    </row>
    <row r="348" spans="23:24">
      <c r="W348" s="10"/>
      <c r="X348" s="455"/>
    </row>
    <row r="349" spans="23:24">
      <c r="W349" s="10"/>
      <c r="X349" s="455"/>
    </row>
    <row r="350" spans="23:24">
      <c r="W350" s="10"/>
      <c r="X350" s="455"/>
    </row>
    <row r="351" spans="23:24">
      <c r="W351" s="10"/>
      <c r="X351" s="455"/>
    </row>
    <row r="352" spans="23:24">
      <c r="W352" s="10"/>
      <c r="X352" s="455"/>
    </row>
    <row r="353" spans="23:24">
      <c r="W353" s="10"/>
      <c r="X353" s="455"/>
    </row>
    <row r="354" spans="23:24">
      <c r="W354" s="10"/>
      <c r="X354" s="455"/>
    </row>
    <row r="355" spans="23:24">
      <c r="W355" s="10"/>
      <c r="X355" s="455"/>
    </row>
    <row r="356" spans="23:24">
      <c r="W356" s="10"/>
      <c r="X356" s="455"/>
    </row>
    <row r="357" spans="23:24">
      <c r="W357" s="10"/>
      <c r="X357" s="455"/>
    </row>
    <row r="358" spans="23:24">
      <c r="W358" s="10"/>
      <c r="X358" s="455"/>
    </row>
    <row r="359" spans="23:24">
      <c r="W359" s="10"/>
      <c r="X359" s="455"/>
    </row>
    <row r="360" spans="23:24">
      <c r="W360" s="10"/>
      <c r="X360" s="455"/>
    </row>
    <row r="361" spans="23:24">
      <c r="W361" s="10"/>
      <c r="X361" s="455"/>
    </row>
    <row r="362" spans="23:24">
      <c r="W362" s="10"/>
      <c r="X362" s="455"/>
    </row>
    <row r="363" spans="23:24">
      <c r="W363" s="10"/>
      <c r="X363" s="455"/>
    </row>
    <row r="364" spans="23:24">
      <c r="W364" s="10"/>
      <c r="X364" s="455"/>
    </row>
    <row r="365" spans="23:24">
      <c r="W365" s="10"/>
      <c r="X365" s="455"/>
    </row>
    <row r="366" spans="23:24">
      <c r="W366" s="10"/>
      <c r="X366" s="455"/>
    </row>
    <row r="367" spans="23:24">
      <c r="W367" s="10"/>
      <c r="X367" s="455"/>
    </row>
    <row r="368" spans="23:24">
      <c r="W368" s="10"/>
      <c r="X368" s="455"/>
    </row>
    <row r="369" spans="23:24">
      <c r="W369" s="10"/>
      <c r="X369" s="455"/>
    </row>
    <row r="370" spans="23:24">
      <c r="W370" s="10"/>
      <c r="X370" s="455"/>
    </row>
    <row r="371" spans="23:24">
      <c r="W371" s="10"/>
      <c r="X371" s="455"/>
    </row>
  </sheetData>
  <sortState xmlns:xlrd2="http://schemas.microsoft.com/office/spreadsheetml/2017/richdata2" ref="AE2:AF46">
    <sortCondition ref="AE2:AE46"/>
  </sortState>
  <phoneticPr fontId="3"/>
  <conditionalFormatting sqref="B40:B42">
    <cfRule type="expression" dxfId="17" priority="10" stopIfTrue="1">
      <formula>NOT(ISBLANK($C54))</formula>
    </cfRule>
  </conditionalFormatting>
  <conditionalFormatting sqref="B43:B45 D55:D56">
    <cfRule type="expression" dxfId="16" priority="20" stopIfTrue="1">
      <formula>NOT(ISBLANK($C58))</formula>
    </cfRule>
  </conditionalFormatting>
  <conditionalFormatting sqref="B54:B58">
    <cfRule type="expression" dxfId="15" priority="19" stopIfTrue="1">
      <formula>NOT(ISBLANK($C61))</formula>
    </cfRule>
  </conditionalFormatting>
  <conditionalFormatting sqref="B65">
    <cfRule type="expression" dxfId="14" priority="21" stopIfTrue="1">
      <formula>NOT(ISBLANK($C57))</formula>
    </cfRule>
  </conditionalFormatting>
  <conditionalFormatting sqref="C53:D53 C54:C64 C65:D66 C70:D76 A77:D279">
    <cfRule type="expression" dxfId="13" priority="1" stopIfTrue="1">
      <formula>NOT(ISBLANK($C53))</formula>
    </cfRule>
  </conditionalFormatting>
  <conditionalFormatting sqref="D50">
    <cfRule type="expression" dxfId="12" priority="4" stopIfTrue="1">
      <formula>NOT(ISBLANK($C53))</formula>
    </cfRule>
  </conditionalFormatting>
  <conditionalFormatting sqref="D54 D60:D64">
    <cfRule type="expression" dxfId="11" priority="6" stopIfTrue="1">
      <formula>NOT(ISBLANK($C66))</formula>
    </cfRule>
  </conditionalFormatting>
  <conditionalFormatting sqref="D57:D59">
    <cfRule type="expression" dxfId="10" priority="30" stopIfTrue="1">
      <formula>NOT(ISBLANK(#REF!))</formula>
    </cfRule>
  </conditionalFormatting>
  <conditionalFormatting sqref="E61">
    <cfRule type="expression" dxfId="9" priority="12" stopIfTrue="1">
      <formula>NOT(ISBLANK($C53))</formula>
    </cfRule>
  </conditionalFormatting>
  <conditionalFormatting sqref="E70">
    <cfRule type="expression" dxfId="8" priority="46" stopIfTrue="1">
      <formula>NOT(ISBLANK($G67))</formula>
    </cfRule>
  </conditionalFormatting>
  <conditionalFormatting sqref="E70:E71">
    <cfRule type="expression" dxfId="7" priority="40" stopIfTrue="1">
      <formula>NOT(ISBLANK($G69))</formula>
    </cfRule>
  </conditionalFormatting>
  <conditionalFormatting sqref="F40">
    <cfRule type="expression" dxfId="6" priority="8" stopIfTrue="1">
      <formula>NOT(ISBLANK($C66))</formula>
    </cfRule>
  </conditionalFormatting>
  <conditionalFormatting sqref="F41:F42">
    <cfRule type="expression" dxfId="5" priority="47" stopIfTrue="1">
      <formula>NOT(ISBLANK($C70))</formula>
    </cfRule>
  </conditionalFormatting>
  <conditionalFormatting sqref="F43:F44">
    <cfRule type="expression" dxfId="4" priority="35" stopIfTrue="1">
      <formula>NOT(ISBLANK(#REF!))</formula>
    </cfRule>
  </conditionalFormatting>
  <conditionalFormatting sqref="F54:F58">
    <cfRule type="expression" dxfId="3" priority="14" stopIfTrue="1">
      <formula>NOT(ISBLANK($C72))</formula>
    </cfRule>
  </conditionalFormatting>
  <conditionalFormatting sqref="F59">
    <cfRule type="expression" dxfId="2" priority="23" stopIfTrue="1">
      <formula>NOT(ISBLANK($G57))</formula>
    </cfRule>
  </conditionalFormatting>
  <conditionalFormatting sqref="F65">
    <cfRule type="expression" dxfId="1" priority="33" stopIfTrue="1">
      <formula>NOT(ISBLANK(#REF!))</formula>
    </cfRule>
  </conditionalFormatting>
  <conditionalFormatting sqref="G53:H57 F58:H64 G65:H65 E66:H66 F67:H71 E72:H273">
    <cfRule type="expression" dxfId="0" priority="2" stopIfTrue="1">
      <formula>NOT(ISBLANK($G53))</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12</vt:i4>
      </vt:variant>
    </vt:vector>
  </HeadingPairs>
  <TitlesOfParts>
    <vt:vector size="17" baseType="lpstr">
      <vt:lpstr>入力注意事項</vt:lpstr>
      <vt:lpstr>競技者データ入力シート</vt:lpstr>
      <vt:lpstr>大会申込一覧表(印刷して提出)</vt:lpstr>
      <vt:lpstr>NANS Data</vt:lpstr>
      <vt:lpstr>データ</vt:lpstr>
      <vt:lpstr>競技者データ入力シート!Af</vt:lpstr>
      <vt:lpstr>競技者データ入力シート!Am</vt:lpstr>
      <vt:lpstr>競技者データ入力シート!Bf</vt:lpstr>
      <vt:lpstr>競技者データ入力シート!Bm</vt:lpstr>
      <vt:lpstr>競技者データ入力シート!Cf</vt:lpstr>
      <vt:lpstr>競技者データ入力シート!Cm</vt:lpstr>
      <vt:lpstr>競技者データ入力シート!Print_Area</vt:lpstr>
      <vt:lpstr>'大会申込一覧表(印刷して提出)'!Print_Area</vt:lpstr>
      <vt:lpstr>入力注意事項!Print_Area</vt:lpstr>
      <vt:lpstr>競技者データ入力シート!Print_Titles</vt:lpstr>
      <vt:lpstr>'大会申込一覧表(印刷して提出)'!Print_Titles</vt:lpstr>
      <vt:lpstr>競技者データ入力シート!RN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JMⅦ</dc:creator>
  <cp:lastModifiedBy>M Jun .</cp:lastModifiedBy>
  <cp:lastPrinted>2025-02-25T06:55:08Z</cp:lastPrinted>
  <dcterms:created xsi:type="dcterms:W3CDTF">2020-07-31T13:59:35Z</dcterms:created>
  <dcterms:modified xsi:type="dcterms:W3CDTF">2025-02-25T07:48:56Z</dcterms:modified>
</cp:coreProperties>
</file>